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drews\Documents\524\2017-18\524 notes for fall2017\"/>
    </mc:Choice>
  </mc:AlternateContent>
  <bookViews>
    <workbookView xWindow="0" yWindow="0" windowWidth="11685" windowHeight="7230" firstSheet="4" activeTab="4"/>
  </bookViews>
  <sheets>
    <sheet name="Methods" sheetId="4" r:id="rId1"/>
    <sheet name="Sheet1" sheetId="6" r:id="rId2"/>
    <sheet name="Sheet2" sheetId="7" r:id="rId3"/>
    <sheet name="Sheet3" sheetId="8" r:id="rId4"/>
    <sheet name="Data" sheetId="1" r:id="rId5"/>
    <sheet name="Belief 1" sheetId="2" r:id="rId6"/>
    <sheet name="Belief 2" sheetId="3" r:id="rId7"/>
    <sheet name="Sheet4" sheetId="9" r:id="rId8"/>
    <sheet name="Excel Cat. vs Quant." sheetId="5" r:id="rId9"/>
  </sheets>
  <definedNames>
    <definedName name="_xlchart.v1.0" hidden="1">Data!$D$1</definedName>
    <definedName name="_xlchart.v1.1" hidden="1">Data!$D$2:$D$101</definedName>
    <definedName name="_xlchart.v1.10" hidden="1">Data!$F$1</definedName>
    <definedName name="_xlchart.v1.11" hidden="1">Data!$F$2:$F$101</definedName>
    <definedName name="_xlchart.v1.12" hidden="1">Data!$F$2:$F$101</definedName>
    <definedName name="_xlchart.v1.13" hidden="1">Data!$D$1</definedName>
    <definedName name="_xlchart.v1.14" hidden="1">Data!$D$2:$D$101</definedName>
    <definedName name="_xlchart.v1.15" hidden="1">Data!$E$1</definedName>
    <definedName name="_xlchart.v1.16" hidden="1">Data!$E$2:$E$101</definedName>
    <definedName name="_xlchart.v1.17" hidden="1">Data!$F$1</definedName>
    <definedName name="_xlchart.v1.18" hidden="1">Data!$F$2:$F$101</definedName>
    <definedName name="_xlchart.v1.19" hidden="1">Data!$F$2:$F$101</definedName>
    <definedName name="_xlchart.v1.2" hidden="1">Data!$E$1</definedName>
    <definedName name="_xlchart.v1.20" hidden="1">'Excel Cat. vs Quant.'!$B$2</definedName>
    <definedName name="_xlchart.v1.21" hidden="1">'Excel Cat. vs Quant.'!$B$3:$B$62</definedName>
    <definedName name="_xlchart.v1.22" hidden="1">'Excel Cat. vs Quant.'!$C$2</definedName>
    <definedName name="_xlchart.v1.23" hidden="1">'Excel Cat. vs Quant.'!$C$3:$C$62</definedName>
    <definedName name="_xlchart.v1.3" hidden="1">Data!$E$2:$E$101</definedName>
    <definedName name="_xlchart.v1.4" hidden="1">Data!$F$1</definedName>
    <definedName name="_xlchart.v1.5" hidden="1">Data!$F$2:$F$101</definedName>
    <definedName name="_xlchart.v1.6" hidden="1">Data!$D$1</definedName>
    <definedName name="_xlchart.v1.7" hidden="1">Data!$D$2:$D$101</definedName>
    <definedName name="_xlchart.v1.8" hidden="1">Data!$E$1</definedName>
    <definedName name="_xlchart.v1.9" hidden="1">Data!$E$2:$E$101</definedName>
  </definedNames>
  <calcPr calcId="171027"/>
  <pivotCaches>
    <pivotCache cacheId="2" r:id="rId10"/>
    <pivotCache cacheId="6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  <c r="F14" i="9"/>
  <c r="I14" i="9"/>
  <c r="C2" i="9"/>
  <c r="B2" i="9"/>
  <c r="C18" i="7"/>
  <c r="D18" i="7"/>
  <c r="E18" i="7"/>
  <c r="F18" i="7"/>
  <c r="C19" i="7"/>
  <c r="D19" i="7"/>
  <c r="E19" i="7"/>
  <c r="F19" i="7"/>
  <c r="B19" i="7"/>
  <c r="B18" i="7"/>
  <c r="F8" i="6" l="1"/>
  <c r="H13" i="6"/>
  <c r="H14" i="6"/>
  <c r="H15" i="6"/>
  <c r="H16" i="6"/>
  <c r="G14" i="6"/>
  <c r="G15" i="6"/>
  <c r="G16" i="6"/>
  <c r="G13" i="6"/>
  <c r="E9" i="3" l="1"/>
  <c r="C9" i="2"/>
  <c r="C11" i="2"/>
  <c r="C10" i="2"/>
  <c r="F12" i="2"/>
  <c r="F11" i="2"/>
  <c r="F10" i="2"/>
  <c r="F9" i="2"/>
  <c r="F8" i="2"/>
  <c r="F5" i="2"/>
  <c r="F4" i="2"/>
  <c r="B7" i="2"/>
</calcChain>
</file>

<file path=xl/sharedStrings.xml><?xml version="1.0" encoding="utf-8"?>
<sst xmlns="http://schemas.openxmlformats.org/spreadsheetml/2006/main" count="461" uniqueCount="143">
  <si>
    <t>V1</t>
  </si>
  <si>
    <t>V2</t>
  </si>
  <si>
    <t>V3</t>
  </si>
  <si>
    <t>V4</t>
  </si>
  <si>
    <t>V5</t>
  </si>
  <si>
    <t>#</t>
  </si>
  <si>
    <t>Yes</t>
  </si>
  <si>
    <t>A</t>
  </si>
  <si>
    <t>B</t>
  </si>
  <si>
    <t>No</t>
  </si>
  <si>
    <t>C</t>
  </si>
  <si>
    <t>D</t>
  </si>
  <si>
    <t>Believe half of V1 responses are Yes</t>
  </si>
  <si>
    <t xml:space="preserve">Method </t>
  </si>
  <si>
    <t>I</t>
  </si>
  <si>
    <t>Null</t>
  </si>
  <si>
    <t>Alternate</t>
  </si>
  <si>
    <t>p=.5</t>
  </si>
  <si>
    <r>
      <t>p</t>
    </r>
    <r>
      <rPr>
        <sz val="11"/>
        <color theme="1"/>
        <rFont val="Calibri"/>
        <family val="2"/>
      </rPr>
      <t>≠ .5</t>
    </r>
  </si>
  <si>
    <t>Row Labels</t>
  </si>
  <si>
    <t>Grand Total</t>
  </si>
  <si>
    <t>Count of V1</t>
  </si>
  <si>
    <t>= p^</t>
  </si>
  <si>
    <t>= SE(p^) or SD(p^)</t>
  </si>
  <si>
    <t>α =</t>
  </si>
  <si>
    <t>95% C.V.</t>
  </si>
  <si>
    <t>95% Margin of Error</t>
  </si>
  <si>
    <t>Upper Limit</t>
  </si>
  <si>
    <t>Lower Limit</t>
  </si>
  <si>
    <t>Test Stat =</t>
  </si>
  <si>
    <t>Area in left tail</t>
  </si>
  <si>
    <t>p-value (2-tailed) =</t>
  </si>
  <si>
    <t>&lt; .05</t>
  </si>
  <si>
    <t>Count of V2</t>
  </si>
  <si>
    <t>Expected</t>
  </si>
  <si>
    <t>Prob.</t>
  </si>
  <si>
    <t>p-value =</t>
  </si>
  <si>
    <t xml:space="preserve">Accept the null belief that the probabilities are =, since the p-value is &gt; any reasonable alpha </t>
  </si>
  <si>
    <r>
      <t>Section (</t>
    </r>
    <r>
      <rPr>
        <b/>
        <i/>
        <sz val="14"/>
        <color rgb="FF000000"/>
        <rFont val="Times New Roman"/>
        <family val="1"/>
      </rPr>
      <t>text section</t>
    </r>
    <r>
      <rPr>
        <b/>
        <sz val="14"/>
        <color rgb="FF000000"/>
        <rFont val="Times New Roman"/>
        <family val="1"/>
      </rPr>
      <t>)</t>
    </r>
  </si>
  <si>
    <r>
      <t>Parameter(s) (</t>
    </r>
    <r>
      <rPr>
        <b/>
        <sz val="14"/>
        <color rgb="FF000000"/>
        <rFont val="Times New Roman"/>
        <family val="1"/>
      </rPr>
      <t>Situation</t>
    </r>
    <r>
      <rPr>
        <sz val="14"/>
        <color rgb="FF000000"/>
        <rFont val="Times New Roman"/>
        <family val="1"/>
      </rPr>
      <t>)</t>
    </r>
  </si>
  <si>
    <r>
      <t>Excel / Tools / Data Analysis</t>
    </r>
    <r>
      <rPr>
        <sz val="14"/>
        <color rgb="FF000000"/>
        <rFont val="Times New Roman"/>
        <family val="1"/>
      </rPr>
      <t xml:space="preserve"> (</t>
    </r>
    <r>
      <rPr>
        <i/>
        <sz val="14"/>
        <color rgb="FF000000"/>
        <rFont val="Times New Roman"/>
        <family val="1"/>
      </rPr>
      <t>description</t>
    </r>
    <r>
      <rPr>
        <sz val="14"/>
        <color rgb="FF000000"/>
        <rFont val="Times New Roman"/>
        <family val="1"/>
      </rPr>
      <t>)</t>
    </r>
  </si>
  <si>
    <t>I. (Ch. 10, pg 306)</t>
  </si>
  <si>
    <t>Single Proportion</t>
  </si>
  <si>
    <r>
      <t>(</t>
    </r>
    <r>
      <rPr>
        <i/>
        <sz val="14"/>
        <color rgb="FF000000"/>
        <rFont val="Times New Roman"/>
        <family val="1"/>
      </rPr>
      <t>1-proportion z-test</t>
    </r>
    <r>
      <rPr>
        <sz val="14"/>
        <color rgb="FF000000"/>
        <rFont val="Times New Roman"/>
        <family val="1"/>
      </rPr>
      <t>)</t>
    </r>
  </si>
  <si>
    <t>II. (11.7, pg 348)</t>
  </si>
  <si>
    <t>Single Mean</t>
  </si>
  <si>
    <r>
      <t xml:space="preserve">Descriptive Statistics </t>
    </r>
    <r>
      <rPr>
        <sz val="14"/>
        <color rgb="FF000000"/>
        <rFont val="Times New Roman"/>
        <family val="1"/>
      </rPr>
      <t>for CI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Times New Roman"/>
        <family val="1"/>
      </rPr>
      <t>(</t>
    </r>
    <r>
      <rPr>
        <i/>
        <sz val="14"/>
        <color rgb="FF000000"/>
        <rFont val="Times New Roman"/>
        <family val="1"/>
      </rPr>
      <t>1-sample t-test</t>
    </r>
    <r>
      <rPr>
        <sz val="14"/>
        <color rgb="FF000000"/>
        <rFont val="Times New Roman"/>
        <family val="1"/>
      </rPr>
      <t>)</t>
    </r>
  </si>
  <si>
    <t>III. (13.5, pg 406)</t>
  </si>
  <si>
    <t xml:space="preserve">2 Means </t>
  </si>
  <si>
    <r>
      <t>(2 Independent Samples n</t>
    </r>
    <r>
      <rPr>
        <b/>
        <vertAlign val="subscript"/>
        <sz val="14"/>
        <color rgb="FF000000"/>
        <rFont val="Times New Roman"/>
        <family val="1"/>
      </rPr>
      <t>1</t>
    </r>
    <r>
      <rPr>
        <b/>
        <sz val="14"/>
        <color rgb="FF000000"/>
        <rFont val="Times New Roman"/>
        <family val="1"/>
      </rPr>
      <t>≈n</t>
    </r>
    <r>
      <rPr>
        <b/>
        <vertAlign val="sub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 xml:space="preserve"> or σ</t>
    </r>
    <r>
      <rPr>
        <b/>
        <vertAlign val="subscript"/>
        <sz val="14"/>
        <color rgb="FF000000"/>
        <rFont val="Times New Roman"/>
        <family val="1"/>
      </rPr>
      <t>1</t>
    </r>
    <r>
      <rPr>
        <b/>
        <sz val="14"/>
        <color rgb="FF000000"/>
        <rFont val="Times New Roman"/>
        <family val="1"/>
      </rPr>
      <t>≈σ</t>
    </r>
    <r>
      <rPr>
        <b/>
        <vertAlign val="sub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>)</t>
    </r>
  </si>
  <si>
    <t>t-test Two-Sample Assuming Equal Variances</t>
  </si>
  <si>
    <r>
      <t>IV. (13.2, pg 399</t>
    </r>
    <r>
      <rPr>
        <b/>
        <i/>
        <sz val="14"/>
        <color rgb="FF000000"/>
        <rFont val="Times New Roman"/>
        <family val="1"/>
      </rPr>
      <t>)</t>
    </r>
  </si>
  <si>
    <r>
      <t>(2 Independent Samples n</t>
    </r>
    <r>
      <rPr>
        <b/>
        <vertAlign val="subscript"/>
        <sz val="14"/>
        <color rgb="FF000000"/>
        <rFont val="Times New Roman"/>
        <family val="1"/>
      </rPr>
      <t>1</t>
    </r>
    <r>
      <rPr>
        <b/>
        <sz val="14"/>
        <color rgb="FF000000"/>
        <rFont val="Times New Roman"/>
        <family val="1"/>
      </rPr>
      <t>≠n</t>
    </r>
    <r>
      <rPr>
        <b/>
        <vertAlign val="sub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 xml:space="preserve"> &amp; σ</t>
    </r>
    <r>
      <rPr>
        <b/>
        <vertAlign val="subscript"/>
        <sz val="14"/>
        <color rgb="FF000000"/>
        <rFont val="Times New Roman"/>
        <family val="1"/>
      </rPr>
      <t>1</t>
    </r>
    <r>
      <rPr>
        <b/>
        <sz val="14"/>
        <color rgb="FF000000"/>
        <rFont val="Times New Roman"/>
        <family val="1"/>
      </rPr>
      <t>≠σ</t>
    </r>
    <r>
      <rPr>
        <b/>
        <vertAlign val="sub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>)</t>
    </r>
  </si>
  <si>
    <t>t-test Two-Sample Assuming Unequal Variances</t>
  </si>
  <si>
    <t xml:space="preserve">V. (13.7, pg 412)  </t>
  </si>
  <si>
    <r>
      <t xml:space="preserve">2 Means </t>
    </r>
    <r>
      <rPr>
        <b/>
        <sz val="14"/>
        <color rgb="FF000000"/>
        <rFont val="Times New Roman"/>
        <family val="1"/>
      </rPr>
      <t>(Paired Sampling</t>
    </r>
    <r>
      <rPr>
        <sz val="14"/>
        <color rgb="FF000000"/>
        <rFont val="Times New Roman"/>
        <family val="1"/>
      </rPr>
      <t>)</t>
    </r>
  </si>
  <si>
    <t>t-test Paired Two Sample for Means</t>
  </si>
  <si>
    <t xml:space="preserve">VI. (14.1, pg 443)  </t>
  </si>
  <si>
    <t>Probabilities specifying distribution</t>
  </si>
  <si>
    <r>
      <t>(</t>
    </r>
    <r>
      <rPr>
        <i/>
        <sz val="14"/>
        <color rgb="FF000000"/>
        <rFont val="Times New Roman"/>
        <family val="1"/>
      </rPr>
      <t xml:space="preserve">Goodness-of-Fit test, </t>
    </r>
    <r>
      <rPr>
        <sz val="14"/>
        <color rgb="FF000000"/>
        <rFont val="Times New Roman"/>
        <family val="1"/>
      </rPr>
      <t>CHITEST function)</t>
    </r>
  </si>
  <si>
    <t>VII. (14.5, pg 454)</t>
  </si>
  <si>
    <r>
      <t xml:space="preserve">2 Proportions </t>
    </r>
    <r>
      <rPr>
        <b/>
        <sz val="14"/>
        <color rgb="FF000000"/>
        <rFont val="Times New Roman"/>
        <family val="1"/>
      </rPr>
      <t>(2 Independent Samples)</t>
    </r>
  </si>
  <si>
    <r>
      <t>(</t>
    </r>
    <r>
      <rPr>
        <i/>
        <sz val="14"/>
        <color theme="1"/>
        <rFont val="Times New Roman"/>
        <family val="1"/>
      </rPr>
      <t xml:space="preserve">2 proportion difference </t>
    </r>
    <r>
      <rPr>
        <i/>
        <sz val="14"/>
        <color rgb="FF000000"/>
        <rFont val="Times New Roman"/>
        <family val="1"/>
      </rPr>
      <t>or test of independence</t>
    </r>
    <r>
      <rPr>
        <sz val="14"/>
        <color rgb="FF000000"/>
        <rFont val="Times New Roman"/>
        <family val="1"/>
      </rPr>
      <t>)</t>
    </r>
  </si>
  <si>
    <t xml:space="preserve">VIII. (14.6, pg 456)  </t>
  </si>
  <si>
    <t xml:space="preserve">Independence of 2 Categorical Variables </t>
  </si>
  <si>
    <r>
      <t>(</t>
    </r>
    <r>
      <rPr>
        <i/>
        <sz val="14"/>
        <color rgb="FF000000"/>
        <rFont val="Times New Roman"/>
        <family val="1"/>
      </rPr>
      <t xml:space="preserve">test of independence, </t>
    </r>
    <r>
      <rPr>
        <sz val="14"/>
        <color rgb="FF000000"/>
        <rFont val="Times New Roman"/>
        <family val="1"/>
      </rPr>
      <t>CHITEST function)</t>
    </r>
  </si>
  <si>
    <t xml:space="preserve">IX. (20.6, pg 705)  </t>
  </si>
  <si>
    <r>
      <t xml:space="preserve">k Means </t>
    </r>
    <r>
      <rPr>
        <b/>
        <sz val="14"/>
        <color rgb="FF000000"/>
        <rFont val="Times New Roman"/>
        <family val="1"/>
      </rPr>
      <t>(k Independent Samples)</t>
    </r>
  </si>
  <si>
    <r>
      <t xml:space="preserve">Anova: Single Factor </t>
    </r>
    <r>
      <rPr>
        <sz val="14"/>
        <color rgb="FF000000"/>
        <rFont val="Times New Roman"/>
        <family val="1"/>
      </rPr>
      <t>(</t>
    </r>
    <r>
      <rPr>
        <i/>
        <sz val="14"/>
        <color rgb="FF000000"/>
        <rFont val="Times New Roman"/>
        <family val="1"/>
      </rPr>
      <t>1-way ANOVA</t>
    </r>
    <r>
      <rPr>
        <sz val="14"/>
        <color rgb="FF000000"/>
        <rFont val="Times New Roman"/>
        <family val="1"/>
      </rPr>
      <t>)</t>
    </r>
  </si>
  <si>
    <t>Null:  Distribution of A, B, C &amp; D is equal for all letters</t>
  </si>
  <si>
    <t>Alternate:  Distribution of A, B, C &amp; D is NOT equal for all letters</t>
  </si>
  <si>
    <r>
      <t>Null: p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=.25 , p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=.25, p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=.25 &amp; p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=.25</t>
    </r>
  </si>
  <si>
    <t>Alternate:  The probabilities are not all = .25</t>
  </si>
  <si>
    <t xml:space="preserve">Believe that there is an equal number of A, B, C &amp; D values for variable V2. </t>
  </si>
  <si>
    <t>Column Labels</t>
  </si>
  <si>
    <t>Actual observed values</t>
  </si>
  <si>
    <t>Null:  Independent</t>
  </si>
  <si>
    <t xml:space="preserve">Alternate: Not Independent </t>
  </si>
  <si>
    <t>Expected Values</t>
  </si>
  <si>
    <t xml:space="preserve">= p-value </t>
  </si>
  <si>
    <t>Reject the Null</t>
  </si>
  <si>
    <t>3 degrees of freedom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</si>
  <si>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</si>
  <si>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</si>
  <si>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</si>
  <si>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</si>
  <si>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</si>
  <si>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</si>
  <si>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</si>
  <si>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</si>
  <si>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</si>
  <si>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</si>
  <si>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</si>
  <si>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</si>
  <si>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</si>
  <si>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</si>
  <si>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 xml:space="preserve">Upper Limit </t>
  </si>
  <si>
    <t>Lower limit</t>
  </si>
  <si>
    <t>Anova: Single Factor</t>
  </si>
  <si>
    <t>SUMMARY</t>
  </si>
  <si>
    <t>Groups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</si>
  <si>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</si>
  <si>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</si>
  <si>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</si>
  <si>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</si>
  <si>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</si>
  <si>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</si>
  <si>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</si>
  <si>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</si>
  <si>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</si>
  <si>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</si>
  <si>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</si>
  <si>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</si>
  <si>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</si>
  <si>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Null: the means for all three groups are the same</t>
  </si>
  <si>
    <t>Alternate: the means for all three groups are NOT the same</t>
  </si>
  <si>
    <t>t-Test: Two-Sample Assuming Equal Variances</t>
  </si>
  <si>
    <t>Observations</t>
  </si>
  <si>
    <t>Pooled Variance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</si>
  <si>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</si>
  <si>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</si>
  <si>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</si>
  <si>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</si>
  <si>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</si>
  <si>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</si>
  <si>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Null: Mu(Yes) = Mu(N0)</t>
  </si>
  <si>
    <t>Alternate: Mu(Yes) &gt; Mu(N0)</t>
  </si>
  <si>
    <t>Null: Mu(Yes) - Mu(N0) = 0</t>
  </si>
  <si>
    <t>Alternate: Mu(Yes) - Mu(N0) &gt; 0</t>
  </si>
  <si>
    <t>Alpha = .05</t>
  </si>
  <si>
    <t>Reject Null</t>
  </si>
  <si>
    <t>Fail to Reject Null</t>
  </si>
  <si>
    <t>Test Statistic</t>
  </si>
  <si>
    <t>upper-tail Critical Value</t>
  </si>
  <si>
    <t>Conclusion: Fail to Reject the Null</t>
  </si>
  <si>
    <r>
      <t>H</t>
    </r>
    <r>
      <rPr>
        <b/>
        <vertAlign val="subscript"/>
        <sz val="11"/>
        <color rgb="FF0000FF"/>
        <rFont val="Calibri"/>
        <family val="2"/>
        <scheme val="minor"/>
      </rPr>
      <t>0</t>
    </r>
    <r>
      <rPr>
        <b/>
        <sz val="11"/>
        <color rgb="FF0000FF"/>
        <rFont val="Calibri"/>
        <family val="2"/>
        <scheme val="minor"/>
      </rPr>
      <t xml:space="preserve">: </t>
    </r>
    <r>
      <rPr>
        <b/>
        <sz val="12"/>
        <color rgb="FF0000FF"/>
        <rFont val="Calibri"/>
        <family val="2"/>
      </rPr>
      <t>µ</t>
    </r>
    <r>
      <rPr>
        <b/>
        <vertAlign val="subscript"/>
        <sz val="12"/>
        <color rgb="FF0000FF"/>
        <rFont val="Calibri"/>
        <family val="2"/>
      </rPr>
      <t>Yes</t>
    </r>
    <r>
      <rPr>
        <b/>
        <sz val="12"/>
        <color rgb="FF0000FF"/>
        <rFont val="Calibri"/>
        <family val="2"/>
      </rPr>
      <t xml:space="preserve"> = µ</t>
    </r>
    <r>
      <rPr>
        <b/>
        <vertAlign val="subscript"/>
        <sz val="12"/>
        <color rgb="FF0000FF"/>
        <rFont val="Calibri"/>
        <family val="2"/>
      </rPr>
      <t>No</t>
    </r>
    <r>
      <rPr>
        <b/>
        <sz val="12"/>
        <color rgb="FF0000FF"/>
        <rFont val="Calibri"/>
        <family val="2"/>
      </rPr>
      <t xml:space="preserve">     </t>
    </r>
  </si>
  <si>
    <r>
      <t>H</t>
    </r>
    <r>
      <rPr>
        <b/>
        <vertAlign val="subscript"/>
        <sz val="11"/>
        <color rgb="FF0000FF"/>
        <rFont val="Calibri"/>
        <family val="2"/>
        <scheme val="minor"/>
      </rPr>
      <t>A</t>
    </r>
    <r>
      <rPr>
        <b/>
        <sz val="11"/>
        <color rgb="FF0000FF"/>
        <rFont val="Calibri"/>
        <family val="2"/>
        <scheme val="minor"/>
      </rPr>
      <t xml:space="preserve">: </t>
    </r>
    <r>
      <rPr>
        <b/>
        <sz val="12"/>
        <color rgb="FF0000FF"/>
        <rFont val="Calibri"/>
        <family val="2"/>
      </rPr>
      <t>µ</t>
    </r>
    <r>
      <rPr>
        <b/>
        <vertAlign val="subscript"/>
        <sz val="12"/>
        <color rgb="FF0000FF"/>
        <rFont val="Calibri"/>
        <family val="2"/>
      </rPr>
      <t>Yes</t>
    </r>
    <r>
      <rPr>
        <b/>
        <sz val="12"/>
        <color rgb="FF0000FF"/>
        <rFont val="Calibri"/>
        <family val="2"/>
      </rPr>
      <t xml:space="preserve"> &gt; µ</t>
    </r>
    <r>
      <rPr>
        <b/>
        <vertAlign val="subscript"/>
        <sz val="12"/>
        <color rgb="FF0000FF"/>
        <rFont val="Calibri"/>
        <family val="2"/>
      </rPr>
      <t>No</t>
    </r>
    <r>
      <rPr>
        <b/>
        <sz val="12"/>
        <color rgb="FF0000FF"/>
        <rFont val="Calibri"/>
        <family val="2"/>
      </rPr>
      <t xml:space="preserve">     </t>
    </r>
  </si>
  <si>
    <r>
      <t>H</t>
    </r>
    <r>
      <rPr>
        <b/>
        <vertAlign val="subscript"/>
        <sz val="11"/>
        <color rgb="FF0000FF"/>
        <rFont val="Calibri"/>
        <family val="2"/>
        <scheme val="minor"/>
      </rPr>
      <t>0</t>
    </r>
    <r>
      <rPr>
        <b/>
        <sz val="11"/>
        <color rgb="FF0000FF"/>
        <rFont val="Calibri"/>
        <family val="2"/>
        <scheme val="minor"/>
      </rPr>
      <t xml:space="preserve">: </t>
    </r>
    <r>
      <rPr>
        <b/>
        <sz val="12"/>
        <color rgb="FF0000FF"/>
        <rFont val="Calibri"/>
        <family val="2"/>
      </rPr>
      <t>µ</t>
    </r>
    <r>
      <rPr>
        <b/>
        <vertAlign val="subscript"/>
        <sz val="12"/>
        <color rgb="FF0000FF"/>
        <rFont val="Calibri"/>
        <family val="2"/>
      </rPr>
      <t>Yes</t>
    </r>
    <r>
      <rPr>
        <b/>
        <sz val="12"/>
        <color rgb="FF0000FF"/>
        <rFont val="Calibri"/>
        <family val="2"/>
      </rPr>
      <t xml:space="preserve"> - µ</t>
    </r>
    <r>
      <rPr>
        <b/>
        <vertAlign val="subscript"/>
        <sz val="12"/>
        <color rgb="FF0000FF"/>
        <rFont val="Calibri"/>
        <family val="2"/>
      </rPr>
      <t>No</t>
    </r>
    <r>
      <rPr>
        <b/>
        <sz val="12"/>
        <color rgb="FF0000FF"/>
        <rFont val="Calibri"/>
        <family val="2"/>
      </rPr>
      <t xml:space="preserve"> = 0</t>
    </r>
  </si>
  <si>
    <r>
      <t>H</t>
    </r>
    <r>
      <rPr>
        <b/>
        <vertAlign val="subscript"/>
        <sz val="11"/>
        <color rgb="FF0000FF"/>
        <rFont val="Calibri"/>
        <family val="2"/>
        <scheme val="minor"/>
      </rPr>
      <t>A</t>
    </r>
    <r>
      <rPr>
        <b/>
        <sz val="11"/>
        <color rgb="FF0000FF"/>
        <rFont val="Calibri"/>
        <family val="2"/>
        <scheme val="minor"/>
      </rPr>
      <t xml:space="preserve">: </t>
    </r>
    <r>
      <rPr>
        <b/>
        <sz val="12"/>
        <color rgb="FF0000FF"/>
        <rFont val="Calibri"/>
        <family val="2"/>
      </rPr>
      <t>µ</t>
    </r>
    <r>
      <rPr>
        <b/>
        <vertAlign val="subscript"/>
        <sz val="12"/>
        <color rgb="FF0000FF"/>
        <rFont val="Calibri"/>
        <family val="2"/>
      </rPr>
      <t>Yes</t>
    </r>
    <r>
      <rPr>
        <b/>
        <sz val="12"/>
        <color rgb="FF0000FF"/>
        <rFont val="Calibri"/>
        <family val="2"/>
      </rPr>
      <t xml:space="preserve"> - µ</t>
    </r>
    <r>
      <rPr>
        <b/>
        <vertAlign val="subscript"/>
        <sz val="12"/>
        <color rgb="FF0000FF"/>
        <rFont val="Calibri"/>
        <family val="2"/>
      </rPr>
      <t>No</t>
    </r>
    <r>
      <rPr>
        <b/>
        <sz val="12"/>
        <color rgb="FF0000FF"/>
        <rFont val="Calibri"/>
        <family val="2"/>
      </rPr>
      <t xml:space="preserve"> &gt; 0</t>
    </r>
  </si>
  <si>
    <t>Fail to Reject the Null, since p-value &gt; Alpha</t>
  </si>
  <si>
    <t>= area under curve to the right (&gt;) of the test statistic</t>
  </si>
  <si>
    <t>Since the Test Stat is negative (-.6324), .2643087 is the area to the left of the test statistic</t>
  </si>
  <si>
    <t>= 1 - .2643087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</si>
</sst>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vertAlign val="subscript"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b/>
      <sz val="12"/>
      <color rgb="FF0000FF"/>
      <name val="Calibri"/>
      <family val="2"/>
    </font>
    <font>
      <b/>
      <vertAlign val="subscript"/>
      <sz val="12"/>
      <color rgb="FF0000FF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0" fontId="0" fillId="0" borderId="0" xfId="0" quotePrefix="1"/>
    <xf numFmtId="0" fontId="3" fillId="0" borderId="0" xfId="0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17" fillId="0" borderId="8" xfId="0" applyFont="1" applyFill="1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21" fillId="0" borderId="0" xfId="0" applyFont="1"/>
    <xf numFmtId="0" fontId="0" fillId="0" borderId="7" xfId="0" applyBorder="1"/>
    <xf numFmtId="0" fontId="14" fillId="0" borderId="7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</cx:chartData>
  <cx:chart>
    <cx:plotArea>
      <cx:plotAreaRegion>
        <cx:series layoutId="boxWhisker" uniqueId="{7E507106-C04A-4B94-8A1F-029EE8A27D45}">
          <cx:tx>
            <cx:txData>
              <cx:f>_xlchart.v1.0</cx:f>
              <cx:v>V3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7AF5CA87-8B4A-4C4D-A684-2A370B40A144}">
          <cx:tx>
            <cx:txData>
              <cx:f>_xlchart.v1.2</cx:f>
              <cx:v>V4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CB2670F5-4631-414E-9980-328FCCCA176A}">
          <cx:tx>
            <cx:txData>
              <cx:f>_xlchart.v1.4</cx:f>
              <cx:v>V5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_xlchart.v1.21</cx:f>
      </cx:numDim>
    </cx:data>
    <cx:data id="1">
      <cx:numDim type="val">
        <cx:f>_xlchart.v1.23</cx:f>
      </cx:numDim>
    </cx:data>
  </cx:chartData>
  <cx:chart>
    <cx:plotArea>
      <cx:plotAreaRegion>
        <cx:series layoutId="boxWhisker" uniqueId="{514161A6-1B38-42F8-AFF5-2B5FB26D6096}">
          <cx:tx>
            <cx:txData>
              <cx:f>_xlchart.v1.20</cx:f>
              <cx:v>Yes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507D3E8D-105F-475B-A4AC-4827C4386510}">
          <cx:tx>
            <cx:txData>
              <cx:f>_xlchart.v1.22</cx:f>
              <cx:v>No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19056</xdr:colOff>
      <xdr:row>1</xdr:row>
      <xdr:rowOff>28580</xdr:rowOff>
    </xdr:from>
    <xdr:to>
      <xdr:col>13</xdr:col>
      <xdr:colOff>323856</xdr:colOff>
      <xdr:row>20</xdr:row>
      <xdr:rowOff>95249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5B8566DF-FAF5-4038-AC63-82ECA1155A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67081" y="219080"/>
              <a:ext cx="4572000" cy="36861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0</xdr:colOff>
      <xdr:row>16</xdr:row>
      <xdr:rowOff>0</xdr:rowOff>
    </xdr:from>
    <xdr:to>
      <xdr:col>19</xdr:col>
      <xdr:colOff>75720</xdr:colOff>
      <xdr:row>29</xdr:row>
      <xdr:rowOff>190167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B62F7C-68F5-406F-86FB-54F8460AF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4825" y="3086100"/>
          <a:ext cx="3838095" cy="26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10</xdr:row>
      <xdr:rowOff>37034</xdr:rowOff>
    </xdr:from>
    <xdr:to>
      <xdr:col>9</xdr:col>
      <xdr:colOff>333375</xdr:colOff>
      <xdr:row>12</xdr:row>
      <xdr:rowOff>171450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id="{FFB1D68C-904A-43B0-A48D-9F5F9515D6B2}"/>
            </a:ext>
          </a:extLst>
        </xdr:cNvPr>
        <xdr:cNvSpPr/>
      </xdr:nvSpPr>
      <xdr:spPr>
        <a:xfrm>
          <a:off x="3895725" y="1951559"/>
          <a:ext cx="3562350" cy="515416"/>
        </a:xfrm>
        <a:custGeom>
          <a:avLst/>
          <a:gdLst>
            <a:gd name="connsiteX0" fmla="*/ 0 w 3562350"/>
            <a:gd name="connsiteY0" fmla="*/ 515416 h 515416"/>
            <a:gd name="connsiteX1" fmla="*/ 238125 w 3562350"/>
            <a:gd name="connsiteY1" fmla="*/ 496366 h 515416"/>
            <a:gd name="connsiteX2" fmla="*/ 352425 w 3562350"/>
            <a:gd name="connsiteY2" fmla="*/ 486841 h 515416"/>
            <a:gd name="connsiteX3" fmla="*/ 390525 w 3562350"/>
            <a:gd name="connsiteY3" fmla="*/ 467791 h 515416"/>
            <a:gd name="connsiteX4" fmla="*/ 438150 w 3562350"/>
            <a:gd name="connsiteY4" fmla="*/ 458266 h 515416"/>
            <a:gd name="connsiteX5" fmla="*/ 476250 w 3562350"/>
            <a:gd name="connsiteY5" fmla="*/ 448741 h 515416"/>
            <a:gd name="connsiteX6" fmla="*/ 647700 w 3562350"/>
            <a:gd name="connsiteY6" fmla="*/ 401116 h 515416"/>
            <a:gd name="connsiteX7" fmla="*/ 733425 w 3562350"/>
            <a:gd name="connsiteY7" fmla="*/ 372541 h 515416"/>
            <a:gd name="connsiteX8" fmla="*/ 857250 w 3562350"/>
            <a:gd name="connsiteY8" fmla="*/ 343966 h 515416"/>
            <a:gd name="connsiteX9" fmla="*/ 981075 w 3562350"/>
            <a:gd name="connsiteY9" fmla="*/ 258241 h 515416"/>
            <a:gd name="connsiteX10" fmla="*/ 1019175 w 3562350"/>
            <a:gd name="connsiteY10" fmla="*/ 220141 h 515416"/>
            <a:gd name="connsiteX11" fmla="*/ 1057275 w 3562350"/>
            <a:gd name="connsiteY11" fmla="*/ 201091 h 515416"/>
            <a:gd name="connsiteX12" fmla="*/ 1190625 w 3562350"/>
            <a:gd name="connsiteY12" fmla="*/ 105841 h 515416"/>
            <a:gd name="connsiteX13" fmla="*/ 1304925 w 3562350"/>
            <a:gd name="connsiteY13" fmla="*/ 77266 h 515416"/>
            <a:gd name="connsiteX14" fmla="*/ 1343025 w 3562350"/>
            <a:gd name="connsiteY14" fmla="*/ 67741 h 515416"/>
            <a:gd name="connsiteX15" fmla="*/ 1400175 w 3562350"/>
            <a:gd name="connsiteY15" fmla="*/ 58216 h 515416"/>
            <a:gd name="connsiteX16" fmla="*/ 1485900 w 3562350"/>
            <a:gd name="connsiteY16" fmla="*/ 39166 h 515416"/>
            <a:gd name="connsiteX17" fmla="*/ 1895475 w 3562350"/>
            <a:gd name="connsiteY17" fmla="*/ 20116 h 515416"/>
            <a:gd name="connsiteX18" fmla="*/ 2047875 w 3562350"/>
            <a:gd name="connsiteY18" fmla="*/ 1066 h 515416"/>
            <a:gd name="connsiteX19" fmla="*/ 2190750 w 3562350"/>
            <a:gd name="connsiteY19" fmla="*/ 20116 h 515416"/>
            <a:gd name="connsiteX20" fmla="*/ 2247900 w 3562350"/>
            <a:gd name="connsiteY20" fmla="*/ 39166 h 515416"/>
            <a:gd name="connsiteX21" fmla="*/ 2276475 w 3562350"/>
            <a:gd name="connsiteY21" fmla="*/ 48691 h 515416"/>
            <a:gd name="connsiteX22" fmla="*/ 2343150 w 3562350"/>
            <a:gd name="connsiteY22" fmla="*/ 77266 h 515416"/>
            <a:gd name="connsiteX23" fmla="*/ 2438400 w 3562350"/>
            <a:gd name="connsiteY23" fmla="*/ 162991 h 515416"/>
            <a:gd name="connsiteX24" fmla="*/ 2476500 w 3562350"/>
            <a:gd name="connsiteY24" fmla="*/ 201091 h 515416"/>
            <a:gd name="connsiteX25" fmla="*/ 2514600 w 3562350"/>
            <a:gd name="connsiteY25" fmla="*/ 258241 h 515416"/>
            <a:gd name="connsiteX26" fmla="*/ 2609850 w 3562350"/>
            <a:gd name="connsiteY26" fmla="*/ 286816 h 515416"/>
            <a:gd name="connsiteX27" fmla="*/ 2638425 w 3562350"/>
            <a:gd name="connsiteY27" fmla="*/ 296341 h 515416"/>
            <a:gd name="connsiteX28" fmla="*/ 2676525 w 3562350"/>
            <a:gd name="connsiteY28" fmla="*/ 315391 h 515416"/>
            <a:gd name="connsiteX29" fmla="*/ 2743200 w 3562350"/>
            <a:gd name="connsiteY29" fmla="*/ 334441 h 515416"/>
            <a:gd name="connsiteX30" fmla="*/ 2828925 w 3562350"/>
            <a:gd name="connsiteY30" fmla="*/ 382066 h 515416"/>
            <a:gd name="connsiteX31" fmla="*/ 2895600 w 3562350"/>
            <a:gd name="connsiteY31" fmla="*/ 420166 h 515416"/>
            <a:gd name="connsiteX32" fmla="*/ 2933700 w 3562350"/>
            <a:gd name="connsiteY32" fmla="*/ 429691 h 515416"/>
            <a:gd name="connsiteX33" fmla="*/ 2990850 w 3562350"/>
            <a:gd name="connsiteY33" fmla="*/ 448741 h 515416"/>
            <a:gd name="connsiteX34" fmla="*/ 3038475 w 3562350"/>
            <a:gd name="connsiteY34" fmla="*/ 467791 h 515416"/>
            <a:gd name="connsiteX35" fmla="*/ 3067050 w 3562350"/>
            <a:gd name="connsiteY35" fmla="*/ 486841 h 515416"/>
            <a:gd name="connsiteX36" fmla="*/ 3171825 w 3562350"/>
            <a:gd name="connsiteY36" fmla="*/ 496366 h 515416"/>
            <a:gd name="connsiteX37" fmla="*/ 3533775 w 3562350"/>
            <a:gd name="connsiteY37" fmla="*/ 505891 h 515416"/>
            <a:gd name="connsiteX38" fmla="*/ 3562350 w 3562350"/>
            <a:gd name="connsiteY38" fmla="*/ 515416 h 515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</a:cxnLst>
          <a:rect l="l" t="t" r="r" b="b"/>
          <a:pathLst>
            <a:path w="3562350" h="515416">
              <a:moveTo>
                <a:pt x="0" y="515416"/>
              </a:moveTo>
              <a:cubicBezTo>
                <a:pt x="114754" y="492465"/>
                <a:pt x="12668" y="510457"/>
                <a:pt x="238125" y="496366"/>
              </a:cubicBezTo>
              <a:cubicBezTo>
                <a:pt x="276283" y="493981"/>
                <a:pt x="314325" y="490016"/>
                <a:pt x="352425" y="486841"/>
              </a:cubicBezTo>
              <a:cubicBezTo>
                <a:pt x="365125" y="480491"/>
                <a:pt x="377055" y="472281"/>
                <a:pt x="390525" y="467791"/>
              </a:cubicBezTo>
              <a:cubicBezTo>
                <a:pt x="405884" y="462671"/>
                <a:pt x="422346" y="461778"/>
                <a:pt x="438150" y="458266"/>
              </a:cubicBezTo>
              <a:cubicBezTo>
                <a:pt x="450929" y="455426"/>
                <a:pt x="463755" y="452646"/>
                <a:pt x="476250" y="448741"/>
              </a:cubicBezTo>
              <a:cubicBezTo>
                <a:pt x="627818" y="401376"/>
                <a:pt x="541825" y="418762"/>
                <a:pt x="647700" y="401116"/>
              </a:cubicBezTo>
              <a:cubicBezTo>
                <a:pt x="700458" y="365944"/>
                <a:pt x="651295" y="393074"/>
                <a:pt x="733425" y="372541"/>
              </a:cubicBezTo>
              <a:cubicBezTo>
                <a:pt x="872889" y="337675"/>
                <a:pt x="702479" y="366076"/>
                <a:pt x="857250" y="343966"/>
              </a:cubicBezTo>
              <a:cubicBezTo>
                <a:pt x="910831" y="317176"/>
                <a:pt x="927223" y="312093"/>
                <a:pt x="981075" y="258241"/>
              </a:cubicBezTo>
              <a:cubicBezTo>
                <a:pt x="993775" y="245541"/>
                <a:pt x="1004807" y="230917"/>
                <a:pt x="1019175" y="220141"/>
              </a:cubicBezTo>
              <a:cubicBezTo>
                <a:pt x="1030534" y="211622"/>
                <a:pt x="1045721" y="209344"/>
                <a:pt x="1057275" y="201091"/>
              </a:cubicBezTo>
              <a:cubicBezTo>
                <a:pt x="1119272" y="156808"/>
                <a:pt x="1061733" y="138064"/>
                <a:pt x="1190625" y="105841"/>
              </a:cubicBezTo>
              <a:lnTo>
                <a:pt x="1304925" y="77266"/>
              </a:lnTo>
              <a:cubicBezTo>
                <a:pt x="1317625" y="74091"/>
                <a:pt x="1330112" y="69893"/>
                <a:pt x="1343025" y="67741"/>
              </a:cubicBezTo>
              <a:cubicBezTo>
                <a:pt x="1362075" y="64566"/>
                <a:pt x="1381322" y="62406"/>
                <a:pt x="1400175" y="58216"/>
              </a:cubicBezTo>
              <a:cubicBezTo>
                <a:pt x="1485728" y="39204"/>
                <a:pt x="1344489" y="56842"/>
                <a:pt x="1485900" y="39166"/>
              </a:cubicBezTo>
              <a:cubicBezTo>
                <a:pt x="1632771" y="20807"/>
                <a:pt x="1722323" y="25363"/>
                <a:pt x="1895475" y="20116"/>
              </a:cubicBezTo>
              <a:cubicBezTo>
                <a:pt x="1946275" y="13766"/>
                <a:pt x="1996993" y="-4588"/>
                <a:pt x="2047875" y="1066"/>
              </a:cubicBezTo>
              <a:cubicBezTo>
                <a:pt x="2076416" y="4237"/>
                <a:pt x="2156546" y="11565"/>
                <a:pt x="2190750" y="20116"/>
              </a:cubicBezTo>
              <a:cubicBezTo>
                <a:pt x="2210231" y="24986"/>
                <a:pt x="2228850" y="32816"/>
                <a:pt x="2247900" y="39166"/>
              </a:cubicBezTo>
              <a:lnTo>
                <a:pt x="2276475" y="48691"/>
              </a:lnTo>
              <a:cubicBezTo>
                <a:pt x="2304253" y="57950"/>
                <a:pt x="2316247" y="60452"/>
                <a:pt x="2343150" y="77266"/>
              </a:cubicBezTo>
              <a:cubicBezTo>
                <a:pt x="2382918" y="102121"/>
                <a:pt x="2403769" y="128360"/>
                <a:pt x="2438400" y="162991"/>
              </a:cubicBezTo>
              <a:cubicBezTo>
                <a:pt x="2451100" y="175691"/>
                <a:pt x="2466537" y="186147"/>
                <a:pt x="2476500" y="201091"/>
              </a:cubicBezTo>
              <a:cubicBezTo>
                <a:pt x="2489200" y="220141"/>
                <a:pt x="2492388" y="252688"/>
                <a:pt x="2514600" y="258241"/>
              </a:cubicBezTo>
              <a:cubicBezTo>
                <a:pt x="2572181" y="272636"/>
                <a:pt x="2540281" y="263626"/>
                <a:pt x="2609850" y="286816"/>
              </a:cubicBezTo>
              <a:cubicBezTo>
                <a:pt x="2619375" y="289991"/>
                <a:pt x="2629445" y="291851"/>
                <a:pt x="2638425" y="296341"/>
              </a:cubicBezTo>
              <a:cubicBezTo>
                <a:pt x="2651125" y="302691"/>
                <a:pt x="2663474" y="309798"/>
                <a:pt x="2676525" y="315391"/>
              </a:cubicBezTo>
              <a:cubicBezTo>
                <a:pt x="2695656" y="323590"/>
                <a:pt x="2723866" y="329608"/>
                <a:pt x="2743200" y="334441"/>
              </a:cubicBezTo>
              <a:cubicBezTo>
                <a:pt x="2923395" y="454571"/>
                <a:pt x="2728334" y="331771"/>
                <a:pt x="2828925" y="382066"/>
              </a:cubicBezTo>
              <a:cubicBezTo>
                <a:pt x="2884195" y="409701"/>
                <a:pt x="2828804" y="395118"/>
                <a:pt x="2895600" y="420166"/>
              </a:cubicBezTo>
              <a:cubicBezTo>
                <a:pt x="2907857" y="424763"/>
                <a:pt x="2921161" y="425929"/>
                <a:pt x="2933700" y="429691"/>
              </a:cubicBezTo>
              <a:cubicBezTo>
                <a:pt x="2952934" y="435461"/>
                <a:pt x="2972206" y="441283"/>
                <a:pt x="2990850" y="448741"/>
              </a:cubicBezTo>
              <a:cubicBezTo>
                <a:pt x="3006725" y="455091"/>
                <a:pt x="3023182" y="460145"/>
                <a:pt x="3038475" y="467791"/>
              </a:cubicBezTo>
              <a:cubicBezTo>
                <a:pt x="3048714" y="472911"/>
                <a:pt x="3055856" y="484442"/>
                <a:pt x="3067050" y="486841"/>
              </a:cubicBezTo>
              <a:cubicBezTo>
                <a:pt x="3101341" y="494189"/>
                <a:pt x="3136785" y="494936"/>
                <a:pt x="3171825" y="496366"/>
              </a:cubicBezTo>
              <a:cubicBezTo>
                <a:pt x="3292416" y="501288"/>
                <a:pt x="3413125" y="502716"/>
                <a:pt x="3533775" y="505891"/>
              </a:cubicBezTo>
              <a:lnTo>
                <a:pt x="3562350" y="515416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304800</xdr:colOff>
      <xdr:row>10</xdr:row>
      <xdr:rowOff>9525</xdr:rowOff>
    </xdr:from>
    <xdr:to>
      <xdr:col>8</xdr:col>
      <xdr:colOff>304800</xdr:colOff>
      <xdr:row>13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730A111-8ABD-485D-A3C1-AFF8A47A3A7F}"/>
            </a:ext>
          </a:extLst>
        </xdr:cNvPr>
        <xdr:cNvCxnSpPr/>
      </xdr:nvCxnSpPr>
      <xdr:spPr>
        <a:xfrm flipV="1">
          <a:off x="6819900" y="1924050"/>
          <a:ext cx="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10</xdr:row>
      <xdr:rowOff>161925</xdr:rowOff>
    </xdr:from>
    <xdr:to>
      <xdr:col>11</xdr:col>
      <xdr:colOff>495300</xdr:colOff>
      <xdr:row>10</xdr:row>
      <xdr:rowOff>171450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7DDF0F13-6B7C-405B-8473-2949B0C5F4BC}"/>
            </a:ext>
          </a:extLst>
        </xdr:cNvPr>
        <xdr:cNvCxnSpPr/>
      </xdr:nvCxnSpPr>
      <xdr:spPr>
        <a:xfrm>
          <a:off x="6838950" y="2076450"/>
          <a:ext cx="20002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11</xdr:row>
      <xdr:rowOff>76200</xdr:rowOff>
    </xdr:from>
    <xdr:to>
      <xdr:col>8</xdr:col>
      <xdr:colOff>295275</xdr:colOff>
      <xdr:row>11</xdr:row>
      <xdr:rowOff>76201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20EAF22C-0E02-46A8-BBB5-4A2F33907BB6}"/>
            </a:ext>
          </a:extLst>
        </xdr:cNvPr>
        <xdr:cNvCxnSpPr/>
      </xdr:nvCxnSpPr>
      <xdr:spPr>
        <a:xfrm flipH="1" flipV="1">
          <a:off x="4171950" y="2181225"/>
          <a:ext cx="26384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6</xdr:row>
      <xdr:rowOff>19056</xdr:rowOff>
    </xdr:from>
    <xdr:to>
      <xdr:col>15</xdr:col>
      <xdr:colOff>0</xdr:colOff>
      <xdr:row>20</xdr:row>
      <xdr:rowOff>95256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91B326A-6586-46D6-B8DC-B3210C97D96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8725" y="1162056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ndrews" refreshedDate="43052.762201504629" createdVersion="6" refreshedVersion="6" minRefreshableVersion="3" recordCount="101">
  <cacheSource type="worksheet">
    <worksheetSource ref="A1:F1048576" sheet="Data"/>
  </cacheSource>
  <cacheFields count="6">
    <cacheField name="#" numFmtId="0">
      <sharedItems containsString="0" containsBlank="1" containsNumber="1" containsInteger="1" minValue="1" maxValue="100"/>
    </cacheField>
    <cacheField name="V1" numFmtId="0">
      <sharedItems containsBlank="1" count="3">
        <s v="Yes"/>
        <s v="No"/>
        <m/>
      </sharedItems>
    </cacheField>
    <cacheField name="V2" numFmtId="0">
      <sharedItems containsBlank="1" count="5">
        <s v="B"/>
        <s v="C"/>
        <s v="D"/>
        <s v="A"/>
        <m/>
      </sharedItems>
    </cacheField>
    <cacheField name="V3" numFmtId="0">
      <sharedItems containsString="0" containsBlank="1" containsNumber="1" minValue="-1.97" maxValue="110.32"/>
    </cacheField>
    <cacheField name="V4" numFmtId="0">
      <sharedItems containsString="0" containsBlank="1" containsNumber="1" minValue="29.23" maxValue="82.86"/>
    </cacheField>
    <cacheField name="V5" numFmtId="0">
      <sharedItems containsString="0" containsBlank="1" containsNumber="1" containsInteger="1" minValue="11" maxValue="1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ndrews" refreshedDate="43054.745275000001" createdVersion="6" refreshedVersion="6" minRefreshableVersion="3" recordCount="101">
  <cacheSource type="worksheet">
    <worksheetSource ref="B1:F1048576" sheet="Data"/>
  </cacheSource>
  <cacheFields count="5">
    <cacheField name="V1" numFmtId="0">
      <sharedItems containsBlank="1" count="3">
        <s v="Yes"/>
        <s v="No"/>
        <m/>
      </sharedItems>
    </cacheField>
    <cacheField name="V2" numFmtId="0">
      <sharedItems containsBlank="1" count="5">
        <s v="B"/>
        <s v="C"/>
        <s v="D"/>
        <s v="A"/>
        <m/>
      </sharedItems>
    </cacheField>
    <cacheField name="V3" numFmtId="0">
      <sharedItems containsString="0" containsBlank="1" containsNumber="1" minValue="-1.97" maxValue="110.32"/>
    </cacheField>
    <cacheField name="V4" numFmtId="0">
      <sharedItems containsString="0" containsBlank="1" containsNumber="1" minValue="29.23" maxValue="82.86"/>
    </cacheField>
    <cacheField name="V5" numFmtId="0">
      <sharedItems containsString="0" containsBlank="1" containsNumber="1" containsInteger="1" minValue="11" maxValue="1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n v="1"/>
    <x v="0"/>
    <x v="0"/>
    <n v="62.56"/>
    <n v="65.959999999999994"/>
    <n v="56"/>
  </r>
  <r>
    <n v="2"/>
    <x v="1"/>
    <x v="1"/>
    <n v="17.510000000000002"/>
    <n v="51.71"/>
    <n v="31"/>
  </r>
  <r>
    <n v="3"/>
    <x v="0"/>
    <x v="0"/>
    <n v="51.87"/>
    <n v="58.6"/>
    <n v="80"/>
  </r>
  <r>
    <n v="4"/>
    <x v="1"/>
    <x v="2"/>
    <n v="47.26"/>
    <n v="60.68"/>
    <n v="97"/>
  </r>
  <r>
    <n v="5"/>
    <x v="1"/>
    <x v="2"/>
    <n v="44.35"/>
    <n v="47.09"/>
    <n v="107"/>
  </r>
  <r>
    <n v="6"/>
    <x v="1"/>
    <x v="1"/>
    <n v="77.25"/>
    <n v="41.8"/>
    <n v="43"/>
  </r>
  <r>
    <n v="7"/>
    <x v="0"/>
    <x v="0"/>
    <n v="54.17"/>
    <n v="58.13"/>
    <n v="45"/>
  </r>
  <r>
    <n v="8"/>
    <x v="1"/>
    <x v="1"/>
    <n v="54.16"/>
    <n v="31.61"/>
    <n v="44"/>
  </r>
  <r>
    <n v="9"/>
    <x v="1"/>
    <x v="0"/>
    <n v="30.34"/>
    <n v="42.7"/>
    <n v="26"/>
  </r>
  <r>
    <n v="10"/>
    <x v="1"/>
    <x v="1"/>
    <n v="18.239999999999998"/>
    <n v="47.35"/>
    <n v="60"/>
  </r>
  <r>
    <n v="11"/>
    <x v="1"/>
    <x v="1"/>
    <n v="65.02"/>
    <n v="29.23"/>
    <n v="49"/>
  </r>
  <r>
    <n v="12"/>
    <x v="0"/>
    <x v="3"/>
    <n v="65.53"/>
    <n v="60.63"/>
    <n v="78"/>
  </r>
  <r>
    <n v="13"/>
    <x v="1"/>
    <x v="2"/>
    <n v="42.59"/>
    <n v="42.5"/>
    <n v="25"/>
  </r>
  <r>
    <n v="14"/>
    <x v="1"/>
    <x v="2"/>
    <n v="52.96"/>
    <n v="36.29"/>
    <n v="48"/>
  </r>
  <r>
    <n v="15"/>
    <x v="0"/>
    <x v="3"/>
    <n v="85.27"/>
    <n v="46.52"/>
    <n v="110"/>
  </r>
  <r>
    <n v="16"/>
    <x v="1"/>
    <x v="1"/>
    <n v="69"/>
    <n v="57.14"/>
    <n v="66"/>
  </r>
  <r>
    <n v="17"/>
    <x v="0"/>
    <x v="3"/>
    <n v="60.07"/>
    <n v="48.55"/>
    <n v="20"/>
  </r>
  <r>
    <n v="18"/>
    <x v="0"/>
    <x v="0"/>
    <n v="7.62"/>
    <n v="46.95"/>
    <n v="33"/>
  </r>
  <r>
    <n v="19"/>
    <x v="1"/>
    <x v="1"/>
    <n v="60.9"/>
    <n v="53.82"/>
    <n v="76"/>
  </r>
  <r>
    <n v="20"/>
    <x v="1"/>
    <x v="1"/>
    <n v="64.02"/>
    <n v="66.989999999999995"/>
    <n v="84"/>
  </r>
  <r>
    <n v="21"/>
    <x v="1"/>
    <x v="1"/>
    <n v="57.23"/>
    <n v="45.37"/>
    <n v="89"/>
  </r>
  <r>
    <n v="22"/>
    <x v="1"/>
    <x v="1"/>
    <n v="49.78"/>
    <n v="47.39"/>
    <n v="70"/>
  </r>
  <r>
    <n v="23"/>
    <x v="1"/>
    <x v="2"/>
    <n v="43.05"/>
    <n v="34.69"/>
    <n v="94"/>
  </r>
  <r>
    <n v="24"/>
    <x v="1"/>
    <x v="2"/>
    <n v="88.64"/>
    <n v="60.45"/>
    <n v="41"/>
  </r>
  <r>
    <n v="25"/>
    <x v="0"/>
    <x v="3"/>
    <n v="28.27"/>
    <n v="48.31"/>
    <n v="73"/>
  </r>
  <r>
    <n v="26"/>
    <x v="1"/>
    <x v="2"/>
    <n v="79.47"/>
    <n v="49.71"/>
    <n v="88"/>
  </r>
  <r>
    <n v="27"/>
    <x v="0"/>
    <x v="0"/>
    <n v="33.15"/>
    <n v="41.95"/>
    <n v="82"/>
  </r>
  <r>
    <n v="28"/>
    <x v="0"/>
    <x v="3"/>
    <n v="56.53"/>
    <n v="50.15"/>
    <n v="50"/>
  </r>
  <r>
    <n v="29"/>
    <x v="1"/>
    <x v="2"/>
    <n v="34.520000000000003"/>
    <n v="58.73"/>
    <n v="26"/>
  </r>
  <r>
    <n v="30"/>
    <x v="1"/>
    <x v="1"/>
    <n v="34.57"/>
    <n v="44.34"/>
    <n v="73"/>
  </r>
  <r>
    <n v="31"/>
    <x v="1"/>
    <x v="2"/>
    <n v="70.7"/>
    <n v="60.21"/>
    <n v="71"/>
  </r>
  <r>
    <n v="32"/>
    <x v="1"/>
    <x v="2"/>
    <n v="86.62"/>
    <n v="41.81"/>
    <n v="43"/>
  </r>
  <r>
    <n v="33"/>
    <x v="1"/>
    <x v="2"/>
    <n v="55.31"/>
    <n v="59.03"/>
    <n v="11"/>
  </r>
  <r>
    <n v="34"/>
    <x v="1"/>
    <x v="2"/>
    <n v="73.72"/>
    <n v="61.54"/>
    <n v="101"/>
  </r>
  <r>
    <n v="35"/>
    <x v="0"/>
    <x v="0"/>
    <n v="57.56"/>
    <n v="41.09"/>
    <n v="67"/>
  </r>
  <r>
    <n v="36"/>
    <x v="1"/>
    <x v="2"/>
    <n v="46.81"/>
    <n v="82.86"/>
    <n v="101"/>
  </r>
  <r>
    <n v="37"/>
    <x v="0"/>
    <x v="0"/>
    <n v="50.55"/>
    <n v="38.909999999999997"/>
    <n v="108"/>
  </r>
  <r>
    <n v="38"/>
    <x v="1"/>
    <x v="1"/>
    <n v="34.200000000000003"/>
    <n v="48.67"/>
    <n v="43"/>
  </r>
  <r>
    <n v="39"/>
    <x v="0"/>
    <x v="3"/>
    <n v="66.349999999999994"/>
    <n v="45.15"/>
    <n v="40"/>
  </r>
  <r>
    <n v="40"/>
    <x v="0"/>
    <x v="0"/>
    <n v="70.180000000000007"/>
    <n v="49.28"/>
    <n v="65"/>
  </r>
  <r>
    <n v="41"/>
    <x v="1"/>
    <x v="2"/>
    <n v="18.489999999999998"/>
    <n v="37.29"/>
    <n v="64"/>
  </r>
  <r>
    <n v="42"/>
    <x v="0"/>
    <x v="3"/>
    <n v="52.43"/>
    <n v="64.41"/>
    <n v="96"/>
  </r>
  <r>
    <n v="43"/>
    <x v="0"/>
    <x v="0"/>
    <n v="38.49"/>
    <n v="34.46"/>
    <n v="81"/>
  </r>
  <r>
    <n v="44"/>
    <x v="1"/>
    <x v="2"/>
    <n v="54.45"/>
    <n v="63.77"/>
    <n v="36"/>
  </r>
  <r>
    <n v="45"/>
    <x v="1"/>
    <x v="2"/>
    <n v="39.630000000000003"/>
    <n v="41.24"/>
    <n v="85"/>
  </r>
  <r>
    <n v="46"/>
    <x v="0"/>
    <x v="3"/>
    <n v="67.14"/>
    <n v="38.1"/>
    <n v="27"/>
  </r>
  <r>
    <n v="47"/>
    <x v="1"/>
    <x v="1"/>
    <n v="110.32"/>
    <n v="48.96"/>
    <n v="49"/>
  </r>
  <r>
    <n v="48"/>
    <x v="1"/>
    <x v="2"/>
    <n v="80.09"/>
    <n v="56.88"/>
    <n v="61"/>
  </r>
  <r>
    <n v="49"/>
    <x v="1"/>
    <x v="0"/>
    <n v="57.48"/>
    <n v="58.05"/>
    <n v="85"/>
  </r>
  <r>
    <n v="50"/>
    <x v="0"/>
    <x v="3"/>
    <n v="20.84"/>
    <n v="41.96"/>
    <n v="70"/>
  </r>
  <r>
    <n v="51"/>
    <x v="1"/>
    <x v="1"/>
    <n v="64.680000000000007"/>
    <n v="55.72"/>
    <n v="49"/>
  </r>
  <r>
    <n v="52"/>
    <x v="1"/>
    <x v="1"/>
    <n v="61.01"/>
    <n v="50.78"/>
    <n v="49"/>
  </r>
  <r>
    <n v="53"/>
    <x v="1"/>
    <x v="1"/>
    <n v="33.299999999999997"/>
    <n v="51.68"/>
    <n v="59"/>
  </r>
  <r>
    <n v="54"/>
    <x v="0"/>
    <x v="3"/>
    <n v="51.34"/>
    <n v="58.49"/>
    <n v="29"/>
  </r>
  <r>
    <n v="55"/>
    <x v="1"/>
    <x v="1"/>
    <n v="59.27"/>
    <n v="44.56"/>
    <n v="40"/>
  </r>
  <r>
    <n v="56"/>
    <x v="0"/>
    <x v="3"/>
    <n v="16.149999999999999"/>
    <n v="41.62"/>
    <n v="33"/>
  </r>
  <r>
    <n v="57"/>
    <x v="1"/>
    <x v="1"/>
    <n v="47.34"/>
    <n v="46.41"/>
    <n v="42"/>
  </r>
  <r>
    <n v="58"/>
    <x v="1"/>
    <x v="2"/>
    <n v="55.25"/>
    <n v="36.880000000000003"/>
    <n v="59"/>
  </r>
  <r>
    <n v="59"/>
    <x v="0"/>
    <x v="0"/>
    <n v="79.319999999999993"/>
    <n v="58.73"/>
    <n v="18"/>
  </r>
  <r>
    <n v="60"/>
    <x v="1"/>
    <x v="1"/>
    <n v="60.68"/>
    <n v="69.62"/>
    <n v="99"/>
  </r>
  <r>
    <n v="61"/>
    <x v="0"/>
    <x v="0"/>
    <n v="42.68"/>
    <n v="54.56"/>
    <n v="31"/>
  </r>
  <r>
    <n v="62"/>
    <x v="1"/>
    <x v="2"/>
    <n v="46.69"/>
    <n v="41.21"/>
    <n v="23"/>
  </r>
  <r>
    <n v="63"/>
    <x v="1"/>
    <x v="2"/>
    <n v="58.62"/>
    <n v="45.72"/>
    <n v="38"/>
  </r>
  <r>
    <n v="64"/>
    <x v="0"/>
    <x v="0"/>
    <n v="61.8"/>
    <n v="57.18"/>
    <n v="26"/>
  </r>
  <r>
    <n v="65"/>
    <x v="0"/>
    <x v="3"/>
    <n v="33.78"/>
    <n v="60.58"/>
    <n v="88"/>
  </r>
  <r>
    <n v="66"/>
    <x v="0"/>
    <x v="0"/>
    <n v="60.27"/>
    <n v="49.73"/>
    <n v="109"/>
  </r>
  <r>
    <n v="67"/>
    <x v="1"/>
    <x v="1"/>
    <n v="69.23"/>
    <n v="44.53"/>
    <n v="14"/>
  </r>
  <r>
    <n v="68"/>
    <x v="0"/>
    <x v="0"/>
    <n v="59.63"/>
    <n v="54.94"/>
    <n v="73"/>
  </r>
  <r>
    <n v="69"/>
    <x v="1"/>
    <x v="2"/>
    <n v="45.05"/>
    <n v="44.52"/>
    <n v="72"/>
  </r>
  <r>
    <n v="70"/>
    <x v="1"/>
    <x v="2"/>
    <n v="41.28"/>
    <n v="57.76"/>
    <n v="20"/>
  </r>
  <r>
    <n v="71"/>
    <x v="1"/>
    <x v="2"/>
    <n v="40.090000000000003"/>
    <n v="48.91"/>
    <n v="51"/>
  </r>
  <r>
    <n v="72"/>
    <x v="0"/>
    <x v="0"/>
    <n v="47.28"/>
    <n v="53.99"/>
    <n v="75"/>
  </r>
  <r>
    <n v="73"/>
    <x v="1"/>
    <x v="1"/>
    <n v="68.77"/>
    <n v="54.04"/>
    <n v="54"/>
  </r>
  <r>
    <n v="74"/>
    <x v="0"/>
    <x v="0"/>
    <n v="47.04"/>
    <n v="51.48"/>
    <n v="42"/>
  </r>
  <r>
    <n v="75"/>
    <x v="0"/>
    <x v="3"/>
    <n v="69.900000000000006"/>
    <n v="51.29"/>
    <n v="76"/>
  </r>
  <r>
    <n v="76"/>
    <x v="1"/>
    <x v="2"/>
    <n v="49.33"/>
    <n v="56.46"/>
    <n v="71"/>
  </r>
  <r>
    <n v="77"/>
    <x v="0"/>
    <x v="0"/>
    <n v="41.89"/>
    <n v="42.02"/>
    <n v="108"/>
  </r>
  <r>
    <n v="78"/>
    <x v="0"/>
    <x v="3"/>
    <n v="42.14"/>
    <n v="34.369999999999997"/>
    <n v="65"/>
  </r>
  <r>
    <n v="79"/>
    <x v="0"/>
    <x v="0"/>
    <n v="46.46"/>
    <n v="64.98"/>
    <n v="96"/>
  </r>
  <r>
    <n v="80"/>
    <x v="0"/>
    <x v="0"/>
    <n v="35.69"/>
    <n v="44.62"/>
    <n v="89"/>
  </r>
  <r>
    <n v="81"/>
    <x v="1"/>
    <x v="2"/>
    <n v="49.44"/>
    <n v="51.3"/>
    <n v="22"/>
  </r>
  <r>
    <n v="82"/>
    <x v="1"/>
    <x v="2"/>
    <n v="63.15"/>
    <n v="40.6"/>
    <n v="63"/>
  </r>
  <r>
    <n v="83"/>
    <x v="0"/>
    <x v="3"/>
    <n v="56.72"/>
    <n v="35.75"/>
    <n v="62"/>
  </r>
  <r>
    <n v="84"/>
    <x v="1"/>
    <x v="2"/>
    <n v="32.81"/>
    <n v="49.59"/>
    <n v="14"/>
  </r>
  <r>
    <n v="85"/>
    <x v="0"/>
    <x v="3"/>
    <n v="58.64"/>
    <n v="68.349999999999994"/>
    <n v="104"/>
  </r>
  <r>
    <n v="86"/>
    <x v="1"/>
    <x v="1"/>
    <n v="52.59"/>
    <n v="44.11"/>
    <n v="44"/>
  </r>
  <r>
    <n v="87"/>
    <x v="1"/>
    <x v="2"/>
    <n v="66.05"/>
    <n v="36.31"/>
    <n v="22"/>
  </r>
  <r>
    <n v="88"/>
    <x v="0"/>
    <x v="0"/>
    <n v="20.64"/>
    <n v="42.38"/>
    <n v="71"/>
  </r>
  <r>
    <n v="89"/>
    <x v="0"/>
    <x v="0"/>
    <n v="46.77"/>
    <n v="54.11"/>
    <n v="76"/>
  </r>
  <r>
    <n v="90"/>
    <x v="1"/>
    <x v="2"/>
    <n v="60.06"/>
    <n v="51"/>
    <n v="14"/>
  </r>
  <r>
    <n v="91"/>
    <x v="1"/>
    <x v="2"/>
    <n v="28.98"/>
    <n v="34.11"/>
    <n v="59"/>
  </r>
  <r>
    <n v="92"/>
    <x v="0"/>
    <x v="0"/>
    <n v="53.83"/>
    <n v="43.92"/>
    <n v="86"/>
  </r>
  <r>
    <n v="93"/>
    <x v="1"/>
    <x v="2"/>
    <n v="43.72"/>
    <n v="59.89"/>
    <n v="78"/>
  </r>
  <r>
    <n v="94"/>
    <x v="0"/>
    <x v="0"/>
    <n v="57.89"/>
    <n v="55.66"/>
    <n v="91"/>
  </r>
  <r>
    <n v="95"/>
    <x v="1"/>
    <x v="1"/>
    <n v="45.57"/>
    <n v="66.489999999999995"/>
    <n v="72"/>
  </r>
  <r>
    <n v="96"/>
    <x v="1"/>
    <x v="0"/>
    <n v="22"/>
    <n v="33.99"/>
    <n v="93"/>
  </r>
  <r>
    <n v="97"/>
    <x v="1"/>
    <x v="2"/>
    <n v="66.930000000000007"/>
    <n v="55.17"/>
    <n v="86"/>
  </r>
  <r>
    <n v="98"/>
    <x v="0"/>
    <x v="3"/>
    <n v="38.18"/>
    <n v="50.14"/>
    <n v="18"/>
  </r>
  <r>
    <n v="99"/>
    <x v="1"/>
    <x v="1"/>
    <n v="48.77"/>
    <n v="58.58"/>
    <n v="87"/>
  </r>
  <r>
    <n v="100"/>
    <x v="1"/>
    <x v="1"/>
    <n v="-1.97"/>
    <n v="39.64"/>
    <n v="100"/>
  </r>
  <r>
    <m/>
    <x v="2"/>
    <x v="4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1">
  <r>
    <x v="0"/>
    <x v="0"/>
    <n v="62.56"/>
    <n v="65.959999999999994"/>
    <n v="56"/>
  </r>
  <r>
    <x v="1"/>
    <x v="1"/>
    <n v="17.510000000000002"/>
    <n v="51.71"/>
    <n v="31"/>
  </r>
  <r>
    <x v="0"/>
    <x v="0"/>
    <n v="51.87"/>
    <n v="58.6"/>
    <n v="80"/>
  </r>
  <r>
    <x v="1"/>
    <x v="2"/>
    <n v="47.26"/>
    <n v="60.68"/>
    <n v="97"/>
  </r>
  <r>
    <x v="1"/>
    <x v="2"/>
    <n v="44.35"/>
    <n v="47.09"/>
    <n v="107"/>
  </r>
  <r>
    <x v="1"/>
    <x v="1"/>
    <n v="77.25"/>
    <n v="41.8"/>
    <n v="43"/>
  </r>
  <r>
    <x v="0"/>
    <x v="0"/>
    <n v="54.17"/>
    <n v="58.13"/>
    <n v="45"/>
  </r>
  <r>
    <x v="1"/>
    <x v="1"/>
    <n v="54.16"/>
    <n v="31.61"/>
    <n v="44"/>
  </r>
  <r>
    <x v="1"/>
    <x v="0"/>
    <n v="30.34"/>
    <n v="42.7"/>
    <n v="26"/>
  </r>
  <r>
    <x v="1"/>
    <x v="1"/>
    <n v="18.239999999999998"/>
    <n v="47.35"/>
    <n v="60"/>
  </r>
  <r>
    <x v="1"/>
    <x v="1"/>
    <n v="65.02"/>
    <n v="29.23"/>
    <n v="49"/>
  </r>
  <r>
    <x v="0"/>
    <x v="3"/>
    <n v="65.53"/>
    <n v="60.63"/>
    <n v="78"/>
  </r>
  <r>
    <x v="1"/>
    <x v="2"/>
    <n v="42.59"/>
    <n v="42.5"/>
    <n v="25"/>
  </r>
  <r>
    <x v="1"/>
    <x v="2"/>
    <n v="52.96"/>
    <n v="36.29"/>
    <n v="48"/>
  </r>
  <r>
    <x v="0"/>
    <x v="3"/>
    <n v="85.27"/>
    <n v="46.52"/>
    <n v="110"/>
  </r>
  <r>
    <x v="1"/>
    <x v="1"/>
    <n v="69"/>
    <n v="57.14"/>
    <n v="66"/>
  </r>
  <r>
    <x v="0"/>
    <x v="3"/>
    <n v="60.07"/>
    <n v="48.55"/>
    <n v="20"/>
  </r>
  <r>
    <x v="0"/>
    <x v="0"/>
    <n v="7.62"/>
    <n v="46.95"/>
    <n v="33"/>
  </r>
  <r>
    <x v="1"/>
    <x v="1"/>
    <n v="60.9"/>
    <n v="53.82"/>
    <n v="76"/>
  </r>
  <r>
    <x v="1"/>
    <x v="1"/>
    <n v="64.02"/>
    <n v="66.989999999999995"/>
    <n v="84"/>
  </r>
  <r>
    <x v="1"/>
    <x v="1"/>
    <n v="57.23"/>
    <n v="45.37"/>
    <n v="89"/>
  </r>
  <r>
    <x v="1"/>
    <x v="1"/>
    <n v="49.78"/>
    <n v="47.39"/>
    <n v="70"/>
  </r>
  <r>
    <x v="1"/>
    <x v="2"/>
    <n v="43.05"/>
    <n v="34.69"/>
    <n v="94"/>
  </r>
  <r>
    <x v="1"/>
    <x v="2"/>
    <n v="88.64"/>
    <n v="60.45"/>
    <n v="41"/>
  </r>
  <r>
    <x v="0"/>
    <x v="3"/>
    <n v="28.27"/>
    <n v="48.31"/>
    <n v="73"/>
  </r>
  <r>
    <x v="1"/>
    <x v="2"/>
    <n v="79.47"/>
    <n v="49.71"/>
    <n v="88"/>
  </r>
  <r>
    <x v="0"/>
    <x v="0"/>
    <n v="33.15"/>
    <n v="41.95"/>
    <n v="82"/>
  </r>
  <r>
    <x v="0"/>
    <x v="3"/>
    <n v="56.53"/>
    <n v="50.15"/>
    <n v="50"/>
  </r>
  <r>
    <x v="1"/>
    <x v="2"/>
    <n v="34.520000000000003"/>
    <n v="58.73"/>
    <n v="26"/>
  </r>
  <r>
    <x v="1"/>
    <x v="1"/>
    <n v="34.57"/>
    <n v="44.34"/>
    <n v="73"/>
  </r>
  <r>
    <x v="1"/>
    <x v="2"/>
    <n v="70.7"/>
    <n v="60.21"/>
    <n v="71"/>
  </r>
  <r>
    <x v="1"/>
    <x v="2"/>
    <n v="86.62"/>
    <n v="41.81"/>
    <n v="43"/>
  </r>
  <r>
    <x v="1"/>
    <x v="2"/>
    <n v="55.31"/>
    <n v="59.03"/>
    <n v="11"/>
  </r>
  <r>
    <x v="1"/>
    <x v="2"/>
    <n v="73.72"/>
    <n v="61.54"/>
    <n v="101"/>
  </r>
  <r>
    <x v="0"/>
    <x v="0"/>
    <n v="57.56"/>
    <n v="41.09"/>
    <n v="67"/>
  </r>
  <r>
    <x v="1"/>
    <x v="2"/>
    <n v="46.81"/>
    <n v="82.86"/>
    <n v="101"/>
  </r>
  <r>
    <x v="0"/>
    <x v="0"/>
    <n v="50.55"/>
    <n v="38.909999999999997"/>
    <n v="108"/>
  </r>
  <r>
    <x v="1"/>
    <x v="1"/>
    <n v="34.200000000000003"/>
    <n v="48.67"/>
    <n v="43"/>
  </r>
  <r>
    <x v="0"/>
    <x v="3"/>
    <n v="66.349999999999994"/>
    <n v="45.15"/>
    <n v="40"/>
  </r>
  <r>
    <x v="0"/>
    <x v="0"/>
    <n v="70.180000000000007"/>
    <n v="49.28"/>
    <n v="65"/>
  </r>
  <r>
    <x v="1"/>
    <x v="2"/>
    <n v="18.489999999999998"/>
    <n v="37.29"/>
    <n v="64"/>
  </r>
  <r>
    <x v="0"/>
    <x v="3"/>
    <n v="52.43"/>
    <n v="64.41"/>
    <n v="96"/>
  </r>
  <r>
    <x v="0"/>
    <x v="0"/>
    <n v="38.49"/>
    <n v="34.46"/>
    <n v="81"/>
  </r>
  <r>
    <x v="1"/>
    <x v="2"/>
    <n v="54.45"/>
    <n v="63.77"/>
    <n v="36"/>
  </r>
  <r>
    <x v="1"/>
    <x v="2"/>
    <n v="39.630000000000003"/>
    <n v="41.24"/>
    <n v="85"/>
  </r>
  <r>
    <x v="0"/>
    <x v="3"/>
    <n v="67.14"/>
    <n v="38.1"/>
    <n v="27"/>
  </r>
  <r>
    <x v="1"/>
    <x v="1"/>
    <n v="110.32"/>
    <n v="48.96"/>
    <n v="49"/>
  </r>
  <r>
    <x v="1"/>
    <x v="2"/>
    <n v="80.09"/>
    <n v="56.88"/>
    <n v="61"/>
  </r>
  <r>
    <x v="1"/>
    <x v="0"/>
    <n v="57.48"/>
    <n v="58.05"/>
    <n v="85"/>
  </r>
  <r>
    <x v="0"/>
    <x v="3"/>
    <n v="20.84"/>
    <n v="41.96"/>
    <n v="70"/>
  </r>
  <r>
    <x v="1"/>
    <x v="1"/>
    <n v="64.680000000000007"/>
    <n v="55.72"/>
    <n v="49"/>
  </r>
  <r>
    <x v="1"/>
    <x v="1"/>
    <n v="61.01"/>
    <n v="50.78"/>
    <n v="49"/>
  </r>
  <r>
    <x v="1"/>
    <x v="1"/>
    <n v="33.299999999999997"/>
    <n v="51.68"/>
    <n v="59"/>
  </r>
  <r>
    <x v="0"/>
    <x v="3"/>
    <n v="51.34"/>
    <n v="58.49"/>
    <n v="29"/>
  </r>
  <r>
    <x v="1"/>
    <x v="1"/>
    <n v="59.27"/>
    <n v="44.56"/>
    <n v="40"/>
  </r>
  <r>
    <x v="0"/>
    <x v="3"/>
    <n v="16.149999999999999"/>
    <n v="41.62"/>
    <n v="33"/>
  </r>
  <r>
    <x v="1"/>
    <x v="1"/>
    <n v="47.34"/>
    <n v="46.41"/>
    <n v="42"/>
  </r>
  <r>
    <x v="1"/>
    <x v="2"/>
    <n v="55.25"/>
    <n v="36.880000000000003"/>
    <n v="59"/>
  </r>
  <r>
    <x v="0"/>
    <x v="0"/>
    <n v="79.319999999999993"/>
    <n v="58.73"/>
    <n v="18"/>
  </r>
  <r>
    <x v="1"/>
    <x v="1"/>
    <n v="60.68"/>
    <n v="69.62"/>
    <n v="99"/>
  </r>
  <r>
    <x v="0"/>
    <x v="0"/>
    <n v="42.68"/>
    <n v="54.56"/>
    <n v="31"/>
  </r>
  <r>
    <x v="1"/>
    <x v="2"/>
    <n v="46.69"/>
    <n v="41.21"/>
    <n v="23"/>
  </r>
  <r>
    <x v="1"/>
    <x v="2"/>
    <n v="58.62"/>
    <n v="45.72"/>
    <n v="38"/>
  </r>
  <r>
    <x v="0"/>
    <x v="0"/>
    <n v="61.8"/>
    <n v="57.18"/>
    <n v="26"/>
  </r>
  <r>
    <x v="0"/>
    <x v="3"/>
    <n v="33.78"/>
    <n v="60.58"/>
    <n v="88"/>
  </r>
  <r>
    <x v="0"/>
    <x v="0"/>
    <n v="60.27"/>
    <n v="49.73"/>
    <n v="109"/>
  </r>
  <r>
    <x v="1"/>
    <x v="1"/>
    <n v="69.23"/>
    <n v="44.53"/>
    <n v="14"/>
  </r>
  <r>
    <x v="0"/>
    <x v="0"/>
    <n v="59.63"/>
    <n v="54.94"/>
    <n v="73"/>
  </r>
  <r>
    <x v="1"/>
    <x v="2"/>
    <n v="45.05"/>
    <n v="44.52"/>
    <n v="72"/>
  </r>
  <r>
    <x v="1"/>
    <x v="2"/>
    <n v="41.28"/>
    <n v="57.76"/>
    <n v="20"/>
  </r>
  <r>
    <x v="1"/>
    <x v="2"/>
    <n v="40.090000000000003"/>
    <n v="48.91"/>
    <n v="51"/>
  </r>
  <r>
    <x v="0"/>
    <x v="0"/>
    <n v="47.28"/>
    <n v="53.99"/>
    <n v="75"/>
  </r>
  <r>
    <x v="1"/>
    <x v="1"/>
    <n v="68.77"/>
    <n v="54.04"/>
    <n v="54"/>
  </r>
  <r>
    <x v="0"/>
    <x v="0"/>
    <n v="47.04"/>
    <n v="51.48"/>
    <n v="42"/>
  </r>
  <r>
    <x v="0"/>
    <x v="3"/>
    <n v="69.900000000000006"/>
    <n v="51.29"/>
    <n v="76"/>
  </r>
  <r>
    <x v="1"/>
    <x v="2"/>
    <n v="49.33"/>
    <n v="56.46"/>
    <n v="71"/>
  </r>
  <r>
    <x v="0"/>
    <x v="0"/>
    <n v="41.89"/>
    <n v="42.02"/>
    <n v="108"/>
  </r>
  <r>
    <x v="0"/>
    <x v="3"/>
    <n v="42.14"/>
    <n v="34.369999999999997"/>
    <n v="65"/>
  </r>
  <r>
    <x v="0"/>
    <x v="0"/>
    <n v="46.46"/>
    <n v="64.98"/>
    <n v="96"/>
  </r>
  <r>
    <x v="0"/>
    <x v="0"/>
    <n v="35.69"/>
    <n v="44.62"/>
    <n v="89"/>
  </r>
  <r>
    <x v="1"/>
    <x v="2"/>
    <n v="49.44"/>
    <n v="51.3"/>
    <n v="22"/>
  </r>
  <r>
    <x v="1"/>
    <x v="2"/>
    <n v="63.15"/>
    <n v="40.6"/>
    <n v="63"/>
  </r>
  <r>
    <x v="0"/>
    <x v="3"/>
    <n v="56.72"/>
    <n v="35.75"/>
    <n v="62"/>
  </r>
  <r>
    <x v="1"/>
    <x v="2"/>
    <n v="32.81"/>
    <n v="49.59"/>
    <n v="14"/>
  </r>
  <r>
    <x v="0"/>
    <x v="3"/>
    <n v="58.64"/>
    <n v="68.349999999999994"/>
    <n v="104"/>
  </r>
  <r>
    <x v="1"/>
    <x v="1"/>
    <n v="52.59"/>
    <n v="44.11"/>
    <n v="44"/>
  </r>
  <r>
    <x v="1"/>
    <x v="2"/>
    <n v="66.05"/>
    <n v="36.31"/>
    <n v="22"/>
  </r>
  <r>
    <x v="0"/>
    <x v="0"/>
    <n v="20.64"/>
    <n v="42.38"/>
    <n v="71"/>
  </r>
  <r>
    <x v="0"/>
    <x v="0"/>
    <n v="46.77"/>
    <n v="54.11"/>
    <n v="76"/>
  </r>
  <r>
    <x v="1"/>
    <x v="2"/>
    <n v="60.06"/>
    <n v="51"/>
    <n v="14"/>
  </r>
  <r>
    <x v="1"/>
    <x v="2"/>
    <n v="28.98"/>
    <n v="34.11"/>
    <n v="59"/>
  </r>
  <r>
    <x v="0"/>
    <x v="0"/>
    <n v="53.83"/>
    <n v="43.92"/>
    <n v="86"/>
  </r>
  <r>
    <x v="1"/>
    <x v="2"/>
    <n v="43.72"/>
    <n v="59.89"/>
    <n v="78"/>
  </r>
  <r>
    <x v="0"/>
    <x v="0"/>
    <n v="57.89"/>
    <n v="55.66"/>
    <n v="91"/>
  </r>
  <r>
    <x v="1"/>
    <x v="1"/>
    <n v="45.57"/>
    <n v="66.489999999999995"/>
    <n v="72"/>
  </r>
  <r>
    <x v="1"/>
    <x v="0"/>
    <n v="22"/>
    <n v="33.99"/>
    <n v="93"/>
  </r>
  <r>
    <x v="1"/>
    <x v="2"/>
    <n v="66.930000000000007"/>
    <n v="55.17"/>
    <n v="86"/>
  </r>
  <r>
    <x v="0"/>
    <x v="3"/>
    <n v="38.18"/>
    <n v="50.14"/>
    <n v="18"/>
  </r>
  <r>
    <x v="1"/>
    <x v="1"/>
    <n v="48.77"/>
    <n v="58.58"/>
    <n v="87"/>
  </r>
  <r>
    <x v="1"/>
    <x v="1"/>
    <n v="-1.97"/>
    <n v="39.64"/>
    <n v="100"/>
  </r>
  <r>
    <x v="2"/>
    <x v="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9" firstHeaderRow="1" firstDataRow="2" firstDataCol="1"/>
  <pivotFields count="5">
    <pivotField axis="axisCol" subtotalTop="0" showAll="0">
      <items count="4">
        <item x="1"/>
        <item x="0"/>
        <item h="1" x="2"/>
        <item t="default"/>
      </items>
    </pivotField>
    <pivotField axis="axisRow" dataField="1" subtotalTop="0" showAll="0">
      <items count="6">
        <item x="3"/>
        <item x="0"/>
        <item x="1"/>
        <item x="2"/>
        <item x="4"/>
        <item t="default"/>
      </items>
    </pivotField>
    <pivotField subtotalTop="0" showAll="0"/>
    <pivotField subtotalTop="0" showAll="0"/>
    <pivotField subtotalTop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V2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3:E6" firstHeaderRow="1" firstDataRow="1" firstDataCol="1"/>
  <pivotFields count="6">
    <pivotField subtotalTop="0" showAll="0"/>
    <pivotField axis="axisRow" dataField="1" subtotalTop="0" showAll="0">
      <items count="4">
        <item x="1"/>
        <item x="0"/>
        <item h="1" x="2"/>
        <item t="default"/>
      </items>
    </pivotField>
    <pivotField subtotalTop="0" showAll="0"/>
    <pivotField subtotalTop="0" showAll="0"/>
    <pivotField subtotalTop="0" showAll="0"/>
    <pivotField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Count of V1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" firstHeaderRow="1" firstDataRow="1" firstDataCol="1"/>
  <pivotFields count="6">
    <pivotField subtotalTop="0" showAll="0"/>
    <pivotField subtotalTop="0" showAll="0"/>
    <pivotField axis="axisRow" dataField="1" subtotalTop="0" showAll="0">
      <items count="6">
        <item x="3"/>
        <item x="0"/>
        <item x="1"/>
        <item x="2"/>
        <item h="1" x="4"/>
        <item t="default"/>
      </items>
    </pivotField>
    <pivotField subtotalTop="0" showAll="0"/>
    <pivotField subtotalTop="0" showAll="0"/>
    <pivotField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V2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0" zoomScaleNormal="110" workbookViewId="0">
      <selection activeCell="A15" sqref="A15"/>
    </sheetView>
  </sheetViews>
  <sheetFormatPr defaultRowHeight="15" x14ac:dyDescent="0.25"/>
  <cols>
    <col min="1" max="1" width="29.5703125" customWidth="1"/>
    <col min="2" max="2" width="49.7109375" customWidth="1"/>
    <col min="3" max="3" width="58.42578125" customWidth="1"/>
  </cols>
  <sheetData>
    <row r="1" spans="1:3" ht="38.25" thickBot="1" x14ac:dyDescent="0.3">
      <c r="A1" s="10" t="s">
        <v>38</v>
      </c>
      <c r="B1" s="11" t="s">
        <v>39</v>
      </c>
      <c r="C1" s="12" t="s">
        <v>40</v>
      </c>
    </row>
    <row r="2" spans="1:3" ht="19.5" thickBot="1" x14ac:dyDescent="0.3">
      <c r="A2" s="13" t="s">
        <v>41</v>
      </c>
      <c r="B2" s="14" t="s">
        <v>42</v>
      </c>
      <c r="C2" s="14" t="s">
        <v>43</v>
      </c>
    </row>
    <row r="3" spans="1:3" ht="19.5" thickBot="1" x14ac:dyDescent="0.3">
      <c r="A3" s="13" t="s">
        <v>44</v>
      </c>
      <c r="B3" s="14" t="s">
        <v>45</v>
      </c>
      <c r="C3" s="15" t="s">
        <v>46</v>
      </c>
    </row>
    <row r="4" spans="1:3" ht="18.75" x14ac:dyDescent="0.25">
      <c r="A4" s="26" t="s">
        <v>47</v>
      </c>
      <c r="B4" s="16" t="s">
        <v>48</v>
      </c>
      <c r="C4" s="26" t="s">
        <v>50</v>
      </c>
    </row>
    <row r="5" spans="1:3" ht="20.25" customHeight="1" thickBot="1" x14ac:dyDescent="0.3">
      <c r="A5" s="27"/>
      <c r="B5" s="15" t="s">
        <v>49</v>
      </c>
      <c r="C5" s="27"/>
    </row>
    <row r="6" spans="1:3" ht="18.75" x14ac:dyDescent="0.25">
      <c r="A6" s="26" t="s">
        <v>51</v>
      </c>
      <c r="B6" s="16" t="s">
        <v>48</v>
      </c>
      <c r="C6" s="26" t="s">
        <v>53</v>
      </c>
    </row>
    <row r="7" spans="1:3" ht="20.25" customHeight="1" thickBot="1" x14ac:dyDescent="0.3">
      <c r="A7" s="27"/>
      <c r="B7" s="15" t="s">
        <v>52</v>
      </c>
      <c r="C7" s="27"/>
    </row>
    <row r="8" spans="1:3" ht="19.5" thickBot="1" x14ac:dyDescent="0.3">
      <c r="A8" s="13" t="s">
        <v>54</v>
      </c>
      <c r="B8" s="14" t="s">
        <v>55</v>
      </c>
      <c r="C8" s="15" t="s">
        <v>56</v>
      </c>
    </row>
    <row r="9" spans="1:3" ht="24" customHeight="1" thickBot="1" x14ac:dyDescent="0.3">
      <c r="A9" s="13" t="s">
        <v>57</v>
      </c>
      <c r="B9" s="14" t="s">
        <v>58</v>
      </c>
      <c r="C9" s="14" t="s">
        <v>59</v>
      </c>
    </row>
    <row r="10" spans="1:3" ht="19.5" thickBot="1" x14ac:dyDescent="0.3">
      <c r="A10" s="13" t="s">
        <v>60</v>
      </c>
      <c r="B10" s="14" t="s">
        <v>61</v>
      </c>
      <c r="C10" s="17" t="s">
        <v>62</v>
      </c>
    </row>
    <row r="11" spans="1:3" ht="19.5" thickBot="1" x14ac:dyDescent="0.3">
      <c r="A11" s="13" t="s">
        <v>63</v>
      </c>
      <c r="B11" s="14" t="s">
        <v>64</v>
      </c>
      <c r="C11" s="14" t="s">
        <v>65</v>
      </c>
    </row>
    <row r="12" spans="1:3" ht="19.5" thickBot="1" x14ac:dyDescent="0.3">
      <c r="A12" s="13" t="s">
        <v>66</v>
      </c>
      <c r="B12" s="14" t="s">
        <v>67</v>
      </c>
      <c r="C12" s="15" t="s">
        <v>68</v>
      </c>
    </row>
  </sheetData>
  <mergeCells count="4">
    <mergeCell ref="A4:A5"/>
    <mergeCell ref="C4:C5"/>
    <mergeCell ref="A6:A7"/>
    <mergeCell ref="C6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I9" sqref="I9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4.140625" customWidth="1"/>
    <col min="4" max="4" width="11.28515625" customWidth="1"/>
    <col min="5" max="5" width="11.28515625" bestFit="1" customWidth="1"/>
    <col min="6" max="6" width="11" bestFit="1" customWidth="1"/>
  </cols>
  <sheetData>
    <row r="2" spans="1:9" x14ac:dyDescent="0.25">
      <c r="F2" t="s">
        <v>76</v>
      </c>
    </row>
    <row r="3" spans="1:9" x14ac:dyDescent="0.25">
      <c r="A3" s="2" t="s">
        <v>33</v>
      </c>
      <c r="B3" s="2" t="s">
        <v>74</v>
      </c>
      <c r="F3" t="s">
        <v>77</v>
      </c>
    </row>
    <row r="4" spans="1:9" x14ac:dyDescent="0.25">
      <c r="A4" s="2" t="s">
        <v>19</v>
      </c>
      <c r="B4" t="s">
        <v>9</v>
      </c>
      <c r="C4" t="s">
        <v>6</v>
      </c>
      <c r="D4" t="s">
        <v>20</v>
      </c>
    </row>
    <row r="5" spans="1:9" x14ac:dyDescent="0.25">
      <c r="A5" s="3" t="s">
        <v>7</v>
      </c>
      <c r="B5" s="4"/>
      <c r="C5" s="4">
        <v>17</v>
      </c>
      <c r="D5" s="4">
        <v>17</v>
      </c>
    </row>
    <row r="6" spans="1:9" x14ac:dyDescent="0.25">
      <c r="A6" s="3" t="s">
        <v>8</v>
      </c>
      <c r="B6" s="4">
        <v>3</v>
      </c>
      <c r="C6" s="4">
        <v>23</v>
      </c>
      <c r="D6" s="4">
        <v>26</v>
      </c>
      <c r="F6" t="s">
        <v>81</v>
      </c>
    </row>
    <row r="7" spans="1:9" x14ac:dyDescent="0.25">
      <c r="A7" s="3" t="s">
        <v>10</v>
      </c>
      <c r="B7" s="4">
        <v>25</v>
      </c>
      <c r="C7" s="4"/>
      <c r="D7" s="4">
        <v>25</v>
      </c>
    </row>
    <row r="8" spans="1:9" x14ac:dyDescent="0.25">
      <c r="A8" s="3" t="s">
        <v>11</v>
      </c>
      <c r="B8" s="4">
        <v>32</v>
      </c>
      <c r="C8" s="4"/>
      <c r="D8" s="4">
        <v>32</v>
      </c>
      <c r="F8">
        <f>_xlfn.CHISQ.TEST(B13:C16,G13:H16)</f>
        <v>3.6959034311426765E-19</v>
      </c>
      <c r="G8" s="6" t="s">
        <v>79</v>
      </c>
    </row>
    <row r="9" spans="1:9" x14ac:dyDescent="0.25">
      <c r="A9" s="3" t="s">
        <v>20</v>
      </c>
      <c r="B9" s="4">
        <v>60</v>
      </c>
      <c r="C9" s="4">
        <v>40</v>
      </c>
      <c r="D9" s="4">
        <v>100</v>
      </c>
      <c r="F9" t="s">
        <v>80</v>
      </c>
    </row>
    <row r="11" spans="1:9" x14ac:dyDescent="0.25">
      <c r="A11" s="3" t="s">
        <v>75</v>
      </c>
      <c r="F11" t="s">
        <v>78</v>
      </c>
    </row>
    <row r="12" spans="1:9" x14ac:dyDescent="0.25">
      <c r="A12" t="s">
        <v>19</v>
      </c>
      <c r="B12" t="s">
        <v>9</v>
      </c>
      <c r="C12" t="s">
        <v>6</v>
      </c>
      <c r="D12" t="s">
        <v>20</v>
      </c>
      <c r="F12" t="s">
        <v>19</v>
      </c>
      <c r="G12" t="s">
        <v>9</v>
      </c>
      <c r="H12" t="s">
        <v>6</v>
      </c>
      <c r="I12" t="s">
        <v>20</v>
      </c>
    </row>
    <row r="13" spans="1:9" x14ac:dyDescent="0.25">
      <c r="A13" t="s">
        <v>7</v>
      </c>
      <c r="B13">
        <v>0</v>
      </c>
      <c r="C13">
        <v>17</v>
      </c>
      <c r="D13">
        <v>17</v>
      </c>
      <c r="F13" t="s">
        <v>7</v>
      </c>
      <c r="G13">
        <f>$I13*G$17/$I$17</f>
        <v>10.199999999999999</v>
      </c>
      <c r="H13">
        <f>$I13*H$17/$I$17</f>
        <v>6.8</v>
      </c>
      <c r="I13">
        <v>17</v>
      </c>
    </row>
    <row r="14" spans="1:9" x14ac:dyDescent="0.25">
      <c r="A14" t="s">
        <v>8</v>
      </c>
      <c r="B14">
        <v>3</v>
      </c>
      <c r="C14">
        <v>23</v>
      </c>
      <c r="D14">
        <v>26</v>
      </c>
      <c r="F14" t="s">
        <v>8</v>
      </c>
      <c r="G14">
        <f t="shared" ref="G14:H16" si="0">$I14*G$17/$I$17</f>
        <v>15.6</v>
      </c>
      <c r="H14">
        <f t="shared" si="0"/>
        <v>10.4</v>
      </c>
      <c r="I14">
        <v>26</v>
      </c>
    </row>
    <row r="15" spans="1:9" x14ac:dyDescent="0.25">
      <c r="A15" t="s">
        <v>10</v>
      </c>
      <c r="B15">
        <v>25</v>
      </c>
      <c r="C15">
        <v>0</v>
      </c>
      <c r="D15">
        <v>25</v>
      </c>
      <c r="F15" t="s">
        <v>10</v>
      </c>
      <c r="G15">
        <f t="shared" si="0"/>
        <v>15</v>
      </c>
      <c r="H15">
        <f t="shared" si="0"/>
        <v>10</v>
      </c>
      <c r="I15">
        <v>25</v>
      </c>
    </row>
    <row r="16" spans="1:9" x14ac:dyDescent="0.25">
      <c r="A16" t="s">
        <v>11</v>
      </c>
      <c r="B16">
        <v>32</v>
      </c>
      <c r="C16">
        <v>0</v>
      </c>
      <c r="D16">
        <v>32</v>
      </c>
      <c r="F16" t="s">
        <v>11</v>
      </c>
      <c r="G16">
        <f t="shared" si="0"/>
        <v>19.2</v>
      </c>
      <c r="H16">
        <f t="shared" si="0"/>
        <v>12.8</v>
      </c>
      <c r="I16">
        <v>32</v>
      </c>
    </row>
    <row r="17" spans="1:9" x14ac:dyDescent="0.25">
      <c r="A17" t="s">
        <v>20</v>
      </c>
      <c r="B17">
        <v>60</v>
      </c>
      <c r="C17">
        <v>40</v>
      </c>
      <c r="D17">
        <v>100</v>
      </c>
      <c r="F17" t="s">
        <v>20</v>
      </c>
      <c r="G17">
        <v>60</v>
      </c>
      <c r="H17">
        <v>40</v>
      </c>
      <c r="I17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8" sqref="B18:F19"/>
    </sheetView>
  </sheetViews>
  <sheetFormatPr defaultRowHeight="15" x14ac:dyDescent="0.25"/>
  <cols>
    <col min="1" max="1" width="23.85546875" customWidth="1"/>
    <col min="3" max="3" width="3.28515625" customWidth="1"/>
    <col min="5" max="5" width="2.85546875" customWidth="1"/>
  </cols>
  <sheetData>
    <row r="1" spans="1:6" ht="15.75" thickBot="1" x14ac:dyDescent="0.3">
      <c r="F1" s="33"/>
    </row>
    <row r="2" spans="1:6" x14ac:dyDescent="0.25">
      <c r="A2" s="31"/>
      <c r="B2" s="33" t="s">
        <v>2</v>
      </c>
      <c r="C2" s="33"/>
      <c r="D2" s="33" t="s">
        <v>3</v>
      </c>
      <c r="E2" s="33"/>
      <c r="F2" s="33" t="s">
        <v>4</v>
      </c>
    </row>
    <row r="3" spans="1:6" x14ac:dyDescent="0.25">
      <c r="A3" s="31" t="s">
        <v>82</v>
      </c>
      <c r="B3" s="31">
        <v>51.339900000000036</v>
      </c>
      <c r="C3" s="31" t="s">
        <v>82</v>
      </c>
      <c r="D3" s="31">
        <v>49.874799999999993</v>
      </c>
      <c r="E3" s="31" t="s">
        <v>82</v>
      </c>
      <c r="F3" s="31">
        <v>61.28</v>
      </c>
    </row>
    <row r="4" spans="1:6" x14ac:dyDescent="0.25">
      <c r="A4" s="31" t="s">
        <v>83</v>
      </c>
      <c r="B4" s="31">
        <v>1.8335572066892172</v>
      </c>
      <c r="C4" s="31" t="s">
        <v>83</v>
      </c>
      <c r="D4" s="31">
        <v>0.9842963797720321</v>
      </c>
      <c r="E4" s="31" t="s">
        <v>83</v>
      </c>
      <c r="F4" s="31">
        <v>2.7291942052739682</v>
      </c>
    </row>
    <row r="5" spans="1:6" x14ac:dyDescent="0.25">
      <c r="A5" s="31" t="s">
        <v>84</v>
      </c>
      <c r="B5" s="31">
        <v>52.510000000000005</v>
      </c>
      <c r="C5" s="31" t="s">
        <v>84</v>
      </c>
      <c r="D5" s="31">
        <v>49.435000000000002</v>
      </c>
      <c r="E5" s="31" t="s">
        <v>84</v>
      </c>
      <c r="F5" s="31">
        <v>63.5</v>
      </c>
    </row>
    <row r="6" spans="1:6" x14ac:dyDescent="0.25">
      <c r="A6" s="31" t="s">
        <v>85</v>
      </c>
      <c r="B6" s="31" t="e">
        <v>#N/A</v>
      </c>
      <c r="C6" s="31" t="s">
        <v>85</v>
      </c>
      <c r="D6" s="31">
        <v>58.73</v>
      </c>
      <c r="E6" s="31" t="s">
        <v>85</v>
      </c>
      <c r="F6" s="31">
        <v>49</v>
      </c>
    </row>
    <row r="7" spans="1:6" x14ac:dyDescent="0.25">
      <c r="A7" s="31" t="s">
        <v>86</v>
      </c>
      <c r="B7" s="31">
        <v>18.335572066892173</v>
      </c>
      <c r="C7" s="31" t="s">
        <v>86</v>
      </c>
      <c r="D7" s="31">
        <v>9.842963797720321</v>
      </c>
      <c r="E7" s="31" t="s">
        <v>86</v>
      </c>
      <c r="F7" s="31">
        <v>27.291942052739682</v>
      </c>
    </row>
    <row r="8" spans="1:6" x14ac:dyDescent="0.25">
      <c r="A8" s="31" t="s">
        <v>87</v>
      </c>
      <c r="B8" s="31">
        <v>336.19320302019651</v>
      </c>
      <c r="C8" s="31" t="s">
        <v>87</v>
      </c>
      <c r="D8" s="31">
        <v>96.883936323232845</v>
      </c>
      <c r="E8" s="31" t="s">
        <v>87</v>
      </c>
      <c r="F8" s="31">
        <v>744.85010101010073</v>
      </c>
    </row>
    <row r="9" spans="1:6" x14ac:dyDescent="0.25">
      <c r="A9" s="31" t="s">
        <v>88</v>
      </c>
      <c r="B9" s="31">
        <v>0.86803422332485258</v>
      </c>
      <c r="C9" s="31" t="s">
        <v>88</v>
      </c>
      <c r="D9" s="31">
        <v>0.14335474898035772</v>
      </c>
      <c r="E9" s="31" t="s">
        <v>88</v>
      </c>
      <c r="F9" s="31">
        <v>-1.0583215820222995</v>
      </c>
    </row>
    <row r="10" spans="1:6" x14ac:dyDescent="0.25">
      <c r="A10" s="31" t="s">
        <v>89</v>
      </c>
      <c r="B10" s="31">
        <v>-8.4523544831309305E-2</v>
      </c>
      <c r="C10" s="31" t="s">
        <v>89</v>
      </c>
      <c r="D10" s="31">
        <v>0.33789054163294929</v>
      </c>
      <c r="E10" s="31" t="s">
        <v>89</v>
      </c>
      <c r="F10" s="31">
        <v>-5.6205480571443651E-2</v>
      </c>
    </row>
    <row r="11" spans="1:6" x14ac:dyDescent="0.25">
      <c r="A11" s="31" t="s">
        <v>90</v>
      </c>
      <c r="B11" s="31">
        <v>112.28999999999999</v>
      </c>
      <c r="C11" s="31" t="s">
        <v>90</v>
      </c>
      <c r="D11" s="31">
        <v>53.629999999999995</v>
      </c>
      <c r="E11" s="31" t="s">
        <v>90</v>
      </c>
      <c r="F11" s="31">
        <v>99</v>
      </c>
    </row>
    <row r="12" spans="1:6" x14ac:dyDescent="0.25">
      <c r="A12" s="31" t="s">
        <v>91</v>
      </c>
      <c r="B12" s="31">
        <v>-1.97</v>
      </c>
      <c r="C12" s="31" t="s">
        <v>91</v>
      </c>
      <c r="D12" s="31">
        <v>29.23</v>
      </c>
      <c r="E12" s="31" t="s">
        <v>91</v>
      </c>
      <c r="F12" s="31">
        <v>11</v>
      </c>
    </row>
    <row r="13" spans="1:6" x14ac:dyDescent="0.25">
      <c r="A13" s="31" t="s">
        <v>92</v>
      </c>
      <c r="B13" s="31">
        <v>110.32</v>
      </c>
      <c r="C13" s="31" t="s">
        <v>92</v>
      </c>
      <c r="D13" s="31">
        <v>82.86</v>
      </c>
      <c r="E13" s="31" t="s">
        <v>92</v>
      </c>
      <c r="F13" s="31">
        <v>110</v>
      </c>
    </row>
    <row r="14" spans="1:6" x14ac:dyDescent="0.25">
      <c r="A14" s="31" t="s">
        <v>93</v>
      </c>
      <c r="B14" s="31">
        <v>5133.9900000000034</v>
      </c>
      <c r="C14" s="31" t="s">
        <v>93</v>
      </c>
      <c r="D14" s="31">
        <v>4987.4799999999996</v>
      </c>
      <c r="E14" s="31" t="s">
        <v>93</v>
      </c>
      <c r="F14" s="31">
        <v>6128</v>
      </c>
    </row>
    <row r="15" spans="1:6" x14ac:dyDescent="0.25">
      <c r="A15" s="31" t="s">
        <v>94</v>
      </c>
      <c r="B15" s="31">
        <v>100</v>
      </c>
      <c r="C15" s="31" t="s">
        <v>94</v>
      </c>
      <c r="D15" s="31">
        <v>100</v>
      </c>
      <c r="E15" s="31" t="s">
        <v>94</v>
      </c>
      <c r="F15" s="31">
        <v>100</v>
      </c>
    </row>
    <row r="16" spans="1:6" ht="15.75" thickBot="1" x14ac:dyDescent="0.3">
      <c r="A16" s="32" t="s">
        <v>95</v>
      </c>
      <c r="B16" s="32">
        <v>3.6381752912161835</v>
      </c>
      <c r="C16" s="32" t="s">
        <v>95</v>
      </c>
      <c r="D16" s="32">
        <v>1.9530575621288073</v>
      </c>
      <c r="E16" s="32" t="s">
        <v>95</v>
      </c>
      <c r="F16" s="32">
        <v>5.4153134062760255</v>
      </c>
    </row>
    <row r="18" spans="1:6" x14ac:dyDescent="0.25">
      <c r="A18" t="s">
        <v>96</v>
      </c>
      <c r="B18">
        <f>B3+B16</f>
        <v>54.978075291216221</v>
      </c>
      <c r="C18" t="e">
        <f t="shared" ref="C18:F18" si="0">C3+C16</f>
        <v>#VALUE!</v>
      </c>
      <c r="D18">
        <f t="shared" si="0"/>
        <v>51.827857562128798</v>
      </c>
      <c r="E18" t="e">
        <f t="shared" si="0"/>
        <v>#VALUE!</v>
      </c>
      <c r="F18">
        <f t="shared" si="0"/>
        <v>66.695313406276028</v>
      </c>
    </row>
    <row r="19" spans="1:6" x14ac:dyDescent="0.25">
      <c r="A19" t="s">
        <v>97</v>
      </c>
      <c r="B19">
        <f>B3-B16</f>
        <v>47.70172470878385</v>
      </c>
      <c r="C19" t="e">
        <f t="shared" ref="C19:F19" si="1">C3-C16</f>
        <v>#VALUE!</v>
      </c>
      <c r="D19">
        <f t="shared" si="1"/>
        <v>47.921742437871188</v>
      </c>
      <c r="E19" t="e">
        <f t="shared" si="1"/>
        <v>#VALUE!</v>
      </c>
      <c r="F19">
        <f t="shared" si="1"/>
        <v>55.864686593723974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H4" sqref="H4"/>
    </sheetView>
  </sheetViews>
  <sheetFormatPr defaultRowHeight="15" x14ac:dyDescent="0.25"/>
  <cols>
    <col min="1" max="1" width="28.42578125" customWidth="1"/>
  </cols>
  <sheetData>
    <row r="1" spans="1:7" x14ac:dyDescent="0.25">
      <c r="A1" t="s">
        <v>98</v>
      </c>
      <c r="C1" t="s">
        <v>114</v>
      </c>
    </row>
    <row r="2" spans="1:7" x14ac:dyDescent="0.25">
      <c r="C2" t="s">
        <v>115</v>
      </c>
    </row>
    <row r="3" spans="1:7" ht="15.75" thickBot="1" x14ac:dyDescent="0.3">
      <c r="A3" t="s">
        <v>99</v>
      </c>
    </row>
    <row r="4" spans="1:7" x14ac:dyDescent="0.25">
      <c r="A4" s="33" t="s">
        <v>100</v>
      </c>
      <c r="B4" s="33" t="s">
        <v>94</v>
      </c>
      <c r="C4" s="33" t="s">
        <v>93</v>
      </c>
      <c r="D4" s="33" t="s">
        <v>101</v>
      </c>
      <c r="E4" s="33" t="s">
        <v>102</v>
      </c>
    </row>
    <row r="5" spans="1:7" x14ac:dyDescent="0.25">
      <c r="A5" s="31" t="s">
        <v>2</v>
      </c>
      <c r="B5" s="31">
        <v>100</v>
      </c>
      <c r="C5" s="31">
        <v>5133.9900000000034</v>
      </c>
      <c r="D5" s="31">
        <v>51.339900000000036</v>
      </c>
      <c r="E5" s="31">
        <v>336.19320302019651</v>
      </c>
    </row>
    <row r="6" spans="1:7" x14ac:dyDescent="0.25">
      <c r="A6" s="31" t="s">
        <v>3</v>
      </c>
      <c r="B6" s="31">
        <v>100</v>
      </c>
      <c r="C6" s="31">
        <v>4987.4799999999996</v>
      </c>
      <c r="D6" s="31">
        <v>49.874799999999993</v>
      </c>
      <c r="E6" s="31">
        <v>96.883936323232845</v>
      </c>
    </row>
    <row r="7" spans="1:7" ht="15.75" thickBot="1" x14ac:dyDescent="0.3">
      <c r="A7" s="32" t="s">
        <v>4</v>
      </c>
      <c r="B7" s="32">
        <v>100</v>
      </c>
      <c r="C7" s="32">
        <v>6128</v>
      </c>
      <c r="D7" s="32">
        <v>61.28</v>
      </c>
      <c r="E7" s="32">
        <v>744.85010101010073</v>
      </c>
    </row>
    <row r="10" spans="1:7" ht="15.75" thickBot="1" x14ac:dyDescent="0.3">
      <c r="A10" t="s">
        <v>103</v>
      </c>
    </row>
    <row r="11" spans="1:7" x14ac:dyDescent="0.25">
      <c r="A11" s="33" t="s">
        <v>104</v>
      </c>
      <c r="B11" s="33" t="s">
        <v>105</v>
      </c>
      <c r="C11" s="33" t="s">
        <v>106</v>
      </c>
      <c r="D11" s="33" t="s">
        <v>107</v>
      </c>
      <c r="E11" s="33" t="s">
        <v>108</v>
      </c>
      <c r="F11" s="33" t="s">
        <v>109</v>
      </c>
      <c r="G11" s="33" t="s">
        <v>110</v>
      </c>
    </row>
    <row r="12" spans="1:7" x14ac:dyDescent="0.25">
      <c r="A12" s="31" t="s">
        <v>111</v>
      </c>
      <c r="B12" s="31">
        <v>7701.0231020001083</v>
      </c>
      <c r="C12" s="31">
        <v>2</v>
      </c>
      <c r="D12" s="31">
        <v>3850.5115510000542</v>
      </c>
      <c r="E12" s="31">
        <v>9.8066622939572792</v>
      </c>
      <c r="F12" s="31">
        <v>7.5118739851331995E-5</v>
      </c>
      <c r="G12" s="31">
        <v>3.0261533685653901</v>
      </c>
    </row>
    <row r="13" spans="1:7" x14ac:dyDescent="0.25">
      <c r="A13" s="31" t="s">
        <v>112</v>
      </c>
      <c r="B13" s="31">
        <v>116614.79679499994</v>
      </c>
      <c r="C13" s="31">
        <v>297</v>
      </c>
      <c r="D13" s="31">
        <v>392.64241345117824</v>
      </c>
      <c r="E13" s="31"/>
      <c r="F13" s="31"/>
      <c r="G13" s="31"/>
    </row>
    <row r="14" spans="1:7" x14ac:dyDescent="0.25">
      <c r="A14" s="31"/>
      <c r="B14" s="31"/>
      <c r="C14" s="31"/>
      <c r="D14" s="31"/>
      <c r="E14" s="31"/>
      <c r="F14" s="31"/>
      <c r="G14" s="31"/>
    </row>
    <row r="15" spans="1:7" ht="15.75" thickBot="1" x14ac:dyDescent="0.3">
      <c r="A15" s="32" t="s">
        <v>113</v>
      </c>
      <c r="B15" s="32">
        <v>124315.81989700005</v>
      </c>
      <c r="C15" s="32">
        <v>299</v>
      </c>
      <c r="D15" s="32"/>
      <c r="E15" s="32"/>
      <c r="F15" s="32"/>
      <c r="G15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3" sqref="P3"/>
    </sheetView>
  </sheetViews>
  <sheetFormatPr defaultRowHeight="15" x14ac:dyDescent="0.25"/>
  <cols>
    <col min="1" max="1" width="4" bestFit="1" customWidth="1"/>
    <col min="2" max="2" width="9.140625" style="1"/>
    <col min="3" max="3" width="9" style="1" customWidth="1"/>
    <col min="4" max="6" width="8.85546875" style="1" customWidth="1"/>
    <col min="15" max="15" width="19.85546875" customWidth="1"/>
  </cols>
  <sheetData>
    <row r="1" spans="1:21" x14ac:dyDescent="0.25">
      <c r="A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21" x14ac:dyDescent="0.25">
      <c r="A2">
        <v>1</v>
      </c>
      <c r="B2" s="1" t="s">
        <v>6</v>
      </c>
      <c r="C2" s="1" t="s">
        <v>8</v>
      </c>
      <c r="D2" s="1">
        <v>62.56</v>
      </c>
      <c r="E2" s="1">
        <v>65.959999999999994</v>
      </c>
      <c r="F2" s="1">
        <v>56</v>
      </c>
      <c r="O2" t="s">
        <v>98</v>
      </c>
    </row>
    <row r="3" spans="1:21" x14ac:dyDescent="0.25">
      <c r="A3">
        <v>2</v>
      </c>
      <c r="B3" s="1" t="s">
        <v>9</v>
      </c>
      <c r="C3" s="1" t="s">
        <v>10</v>
      </c>
      <c r="D3" s="1">
        <v>17.510000000000002</v>
      </c>
      <c r="E3" s="1">
        <v>51.71</v>
      </c>
      <c r="F3" s="1">
        <v>31</v>
      </c>
    </row>
    <row r="4" spans="1:21" ht="15.75" thickBot="1" x14ac:dyDescent="0.3">
      <c r="A4">
        <v>3</v>
      </c>
      <c r="B4" s="1" t="s">
        <v>6</v>
      </c>
      <c r="C4" s="1" t="s">
        <v>8</v>
      </c>
      <c r="D4" s="1">
        <v>51.87</v>
      </c>
      <c r="E4" s="1">
        <v>58.6</v>
      </c>
      <c r="F4" s="1">
        <v>80</v>
      </c>
      <c r="O4" t="s">
        <v>99</v>
      </c>
    </row>
    <row r="5" spans="1:21" x14ac:dyDescent="0.25">
      <c r="A5">
        <v>4</v>
      </c>
      <c r="B5" s="1" t="s">
        <v>9</v>
      </c>
      <c r="C5" s="1" t="s">
        <v>11</v>
      </c>
      <c r="D5" s="1">
        <v>47.26</v>
      </c>
      <c r="E5" s="1">
        <v>60.68</v>
      </c>
      <c r="F5" s="1">
        <v>97</v>
      </c>
      <c r="O5" s="33" t="s">
        <v>100</v>
      </c>
      <c r="P5" s="33" t="s">
        <v>94</v>
      </c>
      <c r="Q5" s="33" t="s">
        <v>93</v>
      </c>
      <c r="R5" s="33" t="s">
        <v>101</v>
      </c>
      <c r="S5" s="33" t="s">
        <v>102</v>
      </c>
    </row>
    <row r="6" spans="1:21" x14ac:dyDescent="0.25">
      <c r="A6">
        <v>5</v>
      </c>
      <c r="B6" s="1" t="s">
        <v>9</v>
      </c>
      <c r="C6" s="1" t="s">
        <v>11</v>
      </c>
      <c r="D6" s="1">
        <v>44.35</v>
      </c>
      <c r="E6" s="1">
        <v>47.09</v>
      </c>
      <c r="F6" s="1">
        <v>107</v>
      </c>
      <c r="O6" s="31" t="s">
        <v>2</v>
      </c>
      <c r="P6" s="31">
        <v>100</v>
      </c>
      <c r="Q6" s="31">
        <v>5133.9900000000034</v>
      </c>
      <c r="R6" s="31">
        <v>51.339900000000036</v>
      </c>
      <c r="S6" s="31">
        <v>336.19320302019651</v>
      </c>
    </row>
    <row r="7" spans="1:21" x14ac:dyDescent="0.25">
      <c r="A7">
        <v>6</v>
      </c>
      <c r="B7" s="1" t="s">
        <v>9</v>
      </c>
      <c r="C7" s="1" t="s">
        <v>10</v>
      </c>
      <c r="D7" s="1">
        <v>77.25</v>
      </c>
      <c r="E7" s="1">
        <v>41.8</v>
      </c>
      <c r="F7" s="1">
        <v>43</v>
      </c>
      <c r="O7" s="31" t="s">
        <v>3</v>
      </c>
      <c r="P7" s="31">
        <v>100</v>
      </c>
      <c r="Q7" s="31">
        <v>4987.4799999999996</v>
      </c>
      <c r="R7" s="31">
        <v>49.874799999999993</v>
      </c>
      <c r="S7" s="31">
        <v>96.883936323232845</v>
      </c>
    </row>
    <row r="8" spans="1:21" ht="15.75" thickBot="1" x14ac:dyDescent="0.3">
      <c r="A8">
        <v>7</v>
      </c>
      <c r="B8" s="1" t="s">
        <v>6</v>
      </c>
      <c r="C8" s="1" t="s">
        <v>8</v>
      </c>
      <c r="D8" s="1">
        <v>54.17</v>
      </c>
      <c r="E8" s="1">
        <v>58.13</v>
      </c>
      <c r="F8" s="1">
        <v>45</v>
      </c>
      <c r="O8" s="32" t="s">
        <v>4</v>
      </c>
      <c r="P8" s="32">
        <v>100</v>
      </c>
      <c r="Q8" s="32">
        <v>6128</v>
      </c>
      <c r="R8" s="32">
        <v>61.28</v>
      </c>
      <c r="S8" s="32">
        <v>744.85010101010073</v>
      </c>
    </row>
    <row r="9" spans="1:21" x14ac:dyDescent="0.25">
      <c r="A9">
        <v>8</v>
      </c>
      <c r="B9" s="1" t="s">
        <v>9</v>
      </c>
      <c r="C9" s="1" t="s">
        <v>10</v>
      </c>
      <c r="D9" s="1">
        <v>54.16</v>
      </c>
      <c r="E9" s="1">
        <v>31.61</v>
      </c>
      <c r="F9" s="1">
        <v>44</v>
      </c>
    </row>
    <row r="10" spans="1:21" x14ac:dyDescent="0.25">
      <c r="A10">
        <v>9</v>
      </c>
      <c r="B10" s="1" t="s">
        <v>9</v>
      </c>
      <c r="C10" s="1" t="s">
        <v>8</v>
      </c>
      <c r="D10" s="1">
        <v>30.34</v>
      </c>
      <c r="E10" s="1">
        <v>42.7</v>
      </c>
      <c r="F10" s="1">
        <v>26</v>
      </c>
    </row>
    <row r="11" spans="1:21" ht="15.75" thickBot="1" x14ac:dyDescent="0.3">
      <c r="A11">
        <v>10</v>
      </c>
      <c r="B11" s="1" t="s">
        <v>9</v>
      </c>
      <c r="C11" s="1" t="s">
        <v>10</v>
      </c>
      <c r="D11" s="1">
        <v>18.239999999999998</v>
      </c>
      <c r="E11" s="1">
        <v>47.35</v>
      </c>
      <c r="F11" s="1">
        <v>60</v>
      </c>
      <c r="O11" t="s">
        <v>103</v>
      </c>
    </row>
    <row r="12" spans="1:21" x14ac:dyDescent="0.25">
      <c r="A12">
        <v>11</v>
      </c>
      <c r="B12" s="1" t="s">
        <v>9</v>
      </c>
      <c r="C12" s="1" t="s">
        <v>10</v>
      </c>
      <c r="D12" s="1">
        <v>65.02</v>
      </c>
      <c r="E12" s="1">
        <v>29.23</v>
      </c>
      <c r="F12" s="1">
        <v>49</v>
      </c>
      <c r="O12" s="33" t="s">
        <v>104</v>
      </c>
      <c r="P12" s="33" t="s">
        <v>105</v>
      </c>
      <c r="Q12" s="33" t="s">
        <v>106</v>
      </c>
      <c r="R12" s="33" t="s">
        <v>107</v>
      </c>
      <c r="S12" s="33" t="s">
        <v>108</v>
      </c>
      <c r="T12" s="33" t="s">
        <v>109</v>
      </c>
      <c r="U12" s="33" t="s">
        <v>110</v>
      </c>
    </row>
    <row r="13" spans="1:21" x14ac:dyDescent="0.25">
      <c r="A13">
        <v>12</v>
      </c>
      <c r="B13" s="1" t="s">
        <v>6</v>
      </c>
      <c r="C13" s="1" t="s">
        <v>7</v>
      </c>
      <c r="D13" s="1">
        <v>65.53</v>
      </c>
      <c r="E13" s="1">
        <v>60.63</v>
      </c>
      <c r="F13" s="1">
        <v>78</v>
      </c>
      <c r="O13" s="31" t="s">
        <v>111</v>
      </c>
      <c r="P13" s="31">
        <v>7701.0231020001083</v>
      </c>
      <c r="Q13" s="31">
        <v>2</v>
      </c>
      <c r="R13" s="31">
        <v>3850.5115510000542</v>
      </c>
      <c r="S13" s="31">
        <v>9.8066622939572792</v>
      </c>
      <c r="T13" s="31">
        <v>7.5118739851331995E-5</v>
      </c>
      <c r="U13" s="31">
        <v>3.0261533685653901</v>
      </c>
    </row>
    <row r="14" spans="1:21" x14ac:dyDescent="0.25">
      <c r="A14">
        <v>13</v>
      </c>
      <c r="B14" s="1" t="s">
        <v>9</v>
      </c>
      <c r="C14" s="1" t="s">
        <v>11</v>
      </c>
      <c r="D14" s="1">
        <v>42.59</v>
      </c>
      <c r="E14" s="1">
        <v>42.5</v>
      </c>
      <c r="F14" s="1">
        <v>25</v>
      </c>
      <c r="O14" s="31" t="s">
        <v>112</v>
      </c>
      <c r="P14" s="31">
        <v>116614.79679499994</v>
      </c>
      <c r="Q14" s="31">
        <v>297</v>
      </c>
      <c r="R14" s="31">
        <v>392.64241345117824</v>
      </c>
      <c r="S14" s="31"/>
      <c r="T14" s="31"/>
      <c r="U14" s="31"/>
    </row>
    <row r="15" spans="1:21" x14ac:dyDescent="0.25">
      <c r="A15">
        <v>14</v>
      </c>
      <c r="B15" s="1" t="s">
        <v>9</v>
      </c>
      <c r="C15" s="1" t="s">
        <v>11</v>
      </c>
      <c r="D15" s="1">
        <v>52.96</v>
      </c>
      <c r="E15" s="1">
        <v>36.29</v>
      </c>
      <c r="F15" s="1">
        <v>48</v>
      </c>
      <c r="O15" s="31"/>
      <c r="P15" s="31"/>
      <c r="Q15" s="31"/>
      <c r="R15" s="31"/>
      <c r="S15" s="31"/>
      <c r="T15" s="31"/>
      <c r="U15" s="31"/>
    </row>
    <row r="16" spans="1:21" ht="15.75" thickBot="1" x14ac:dyDescent="0.3">
      <c r="A16">
        <v>15</v>
      </c>
      <c r="B16" s="1" t="s">
        <v>6</v>
      </c>
      <c r="C16" s="1" t="s">
        <v>7</v>
      </c>
      <c r="D16" s="1">
        <v>85.27</v>
      </c>
      <c r="E16" s="1">
        <v>46.52</v>
      </c>
      <c r="F16" s="1">
        <v>110</v>
      </c>
      <c r="O16" s="32" t="s">
        <v>113</v>
      </c>
      <c r="P16" s="32">
        <v>124315.81989700005</v>
      </c>
      <c r="Q16" s="32">
        <v>299</v>
      </c>
      <c r="R16" s="32"/>
      <c r="S16" s="32"/>
      <c r="T16" s="32"/>
      <c r="U16" s="32"/>
    </row>
    <row r="17" spans="1:6" x14ac:dyDescent="0.25">
      <c r="A17">
        <v>16</v>
      </c>
      <c r="B17" s="1" t="s">
        <v>9</v>
      </c>
      <c r="C17" s="1" t="s">
        <v>10</v>
      </c>
      <c r="D17" s="1">
        <v>69</v>
      </c>
      <c r="E17" s="1">
        <v>57.14</v>
      </c>
      <c r="F17" s="1">
        <v>66</v>
      </c>
    </row>
    <row r="18" spans="1:6" x14ac:dyDescent="0.25">
      <c r="A18">
        <v>17</v>
      </c>
      <c r="B18" s="1" t="s">
        <v>6</v>
      </c>
      <c r="C18" s="1" t="s">
        <v>7</v>
      </c>
      <c r="D18" s="1">
        <v>60.07</v>
      </c>
      <c r="E18" s="1">
        <v>48.55</v>
      </c>
      <c r="F18" s="1">
        <v>20</v>
      </c>
    </row>
    <row r="19" spans="1:6" x14ac:dyDescent="0.25">
      <c r="A19">
        <v>18</v>
      </c>
      <c r="B19" s="1" t="s">
        <v>6</v>
      </c>
      <c r="C19" s="1" t="s">
        <v>8</v>
      </c>
      <c r="D19" s="1">
        <v>7.62</v>
      </c>
      <c r="E19" s="1">
        <v>46.95</v>
      </c>
      <c r="F19" s="1">
        <v>33</v>
      </c>
    </row>
    <row r="20" spans="1:6" x14ac:dyDescent="0.25">
      <c r="A20">
        <v>19</v>
      </c>
      <c r="B20" s="1" t="s">
        <v>9</v>
      </c>
      <c r="C20" s="1" t="s">
        <v>10</v>
      </c>
      <c r="D20" s="1">
        <v>60.9</v>
      </c>
      <c r="E20" s="1">
        <v>53.82</v>
      </c>
      <c r="F20" s="1">
        <v>76</v>
      </c>
    </row>
    <row r="21" spans="1:6" x14ac:dyDescent="0.25">
      <c r="A21">
        <v>20</v>
      </c>
      <c r="B21" s="1" t="s">
        <v>9</v>
      </c>
      <c r="C21" s="1" t="s">
        <v>10</v>
      </c>
      <c r="D21" s="1">
        <v>64.02</v>
      </c>
      <c r="E21" s="1">
        <v>66.989999999999995</v>
      </c>
      <c r="F21" s="1">
        <v>84</v>
      </c>
    </row>
    <row r="22" spans="1:6" x14ac:dyDescent="0.25">
      <c r="A22">
        <v>21</v>
      </c>
      <c r="B22" s="1" t="s">
        <v>9</v>
      </c>
      <c r="C22" s="1" t="s">
        <v>10</v>
      </c>
      <c r="D22" s="1">
        <v>57.23</v>
      </c>
      <c r="E22" s="1">
        <v>45.37</v>
      </c>
      <c r="F22" s="1">
        <v>89</v>
      </c>
    </row>
    <row r="23" spans="1:6" x14ac:dyDescent="0.25">
      <c r="A23">
        <v>22</v>
      </c>
      <c r="B23" s="1" t="s">
        <v>9</v>
      </c>
      <c r="C23" s="1" t="s">
        <v>10</v>
      </c>
      <c r="D23" s="1">
        <v>49.78</v>
      </c>
      <c r="E23" s="1">
        <v>47.39</v>
      </c>
      <c r="F23" s="1">
        <v>70</v>
      </c>
    </row>
    <row r="24" spans="1:6" x14ac:dyDescent="0.25">
      <c r="A24">
        <v>23</v>
      </c>
      <c r="B24" s="1" t="s">
        <v>9</v>
      </c>
      <c r="C24" s="1" t="s">
        <v>11</v>
      </c>
      <c r="D24" s="1">
        <v>43.05</v>
      </c>
      <c r="E24" s="1">
        <v>34.69</v>
      </c>
      <c r="F24" s="1">
        <v>94</v>
      </c>
    </row>
    <row r="25" spans="1:6" x14ac:dyDescent="0.25">
      <c r="A25">
        <v>24</v>
      </c>
      <c r="B25" s="1" t="s">
        <v>9</v>
      </c>
      <c r="C25" s="1" t="s">
        <v>11</v>
      </c>
      <c r="D25" s="1">
        <v>88.64</v>
      </c>
      <c r="E25" s="1">
        <v>60.45</v>
      </c>
      <c r="F25" s="1">
        <v>41</v>
      </c>
    </row>
    <row r="26" spans="1:6" x14ac:dyDescent="0.25">
      <c r="A26">
        <v>25</v>
      </c>
      <c r="B26" s="1" t="s">
        <v>6</v>
      </c>
      <c r="C26" s="1" t="s">
        <v>7</v>
      </c>
      <c r="D26" s="1">
        <v>28.27</v>
      </c>
      <c r="E26" s="1">
        <v>48.31</v>
      </c>
      <c r="F26" s="1">
        <v>73</v>
      </c>
    </row>
    <row r="27" spans="1:6" x14ac:dyDescent="0.25">
      <c r="A27">
        <v>26</v>
      </c>
      <c r="B27" s="1" t="s">
        <v>9</v>
      </c>
      <c r="C27" s="1" t="s">
        <v>11</v>
      </c>
      <c r="D27" s="1">
        <v>79.47</v>
      </c>
      <c r="E27" s="1">
        <v>49.71</v>
      </c>
      <c r="F27" s="1">
        <v>88</v>
      </c>
    </row>
    <row r="28" spans="1:6" x14ac:dyDescent="0.25">
      <c r="A28">
        <v>27</v>
      </c>
      <c r="B28" s="1" t="s">
        <v>6</v>
      </c>
      <c r="C28" s="1" t="s">
        <v>8</v>
      </c>
      <c r="D28" s="1">
        <v>33.15</v>
      </c>
      <c r="E28" s="1">
        <v>41.95</v>
      </c>
      <c r="F28" s="1">
        <v>82</v>
      </c>
    </row>
    <row r="29" spans="1:6" x14ac:dyDescent="0.25">
      <c r="A29">
        <v>28</v>
      </c>
      <c r="B29" s="1" t="s">
        <v>6</v>
      </c>
      <c r="C29" s="1" t="s">
        <v>7</v>
      </c>
      <c r="D29" s="1">
        <v>56.53</v>
      </c>
      <c r="E29" s="1">
        <v>50.15</v>
      </c>
      <c r="F29" s="1">
        <v>50</v>
      </c>
    </row>
    <row r="30" spans="1:6" x14ac:dyDescent="0.25">
      <c r="A30">
        <v>29</v>
      </c>
      <c r="B30" s="1" t="s">
        <v>9</v>
      </c>
      <c r="C30" s="1" t="s">
        <v>11</v>
      </c>
      <c r="D30" s="1">
        <v>34.520000000000003</v>
      </c>
      <c r="E30" s="1">
        <v>58.73</v>
      </c>
      <c r="F30" s="1">
        <v>26</v>
      </c>
    </row>
    <row r="31" spans="1:6" x14ac:dyDescent="0.25">
      <c r="A31">
        <v>30</v>
      </c>
      <c r="B31" s="1" t="s">
        <v>9</v>
      </c>
      <c r="C31" s="1" t="s">
        <v>10</v>
      </c>
      <c r="D31" s="1">
        <v>34.57</v>
      </c>
      <c r="E31" s="1">
        <v>44.34</v>
      </c>
      <c r="F31" s="1">
        <v>73</v>
      </c>
    </row>
    <row r="32" spans="1:6" x14ac:dyDescent="0.25">
      <c r="A32">
        <v>31</v>
      </c>
      <c r="B32" s="1" t="s">
        <v>9</v>
      </c>
      <c r="C32" s="1" t="s">
        <v>11</v>
      </c>
      <c r="D32" s="1">
        <v>70.7</v>
      </c>
      <c r="E32" s="1">
        <v>60.21</v>
      </c>
      <c r="F32" s="1">
        <v>71</v>
      </c>
    </row>
    <row r="33" spans="1:6" x14ac:dyDescent="0.25">
      <c r="A33">
        <v>32</v>
      </c>
      <c r="B33" s="1" t="s">
        <v>9</v>
      </c>
      <c r="C33" s="1" t="s">
        <v>11</v>
      </c>
      <c r="D33" s="1">
        <v>86.62</v>
      </c>
      <c r="E33" s="1">
        <v>41.81</v>
      </c>
      <c r="F33" s="1">
        <v>43</v>
      </c>
    </row>
    <row r="34" spans="1:6" x14ac:dyDescent="0.25">
      <c r="A34">
        <v>33</v>
      </c>
      <c r="B34" s="1" t="s">
        <v>9</v>
      </c>
      <c r="C34" s="1" t="s">
        <v>11</v>
      </c>
      <c r="D34" s="1">
        <v>55.31</v>
      </c>
      <c r="E34" s="1">
        <v>59.03</v>
      </c>
      <c r="F34" s="1">
        <v>11</v>
      </c>
    </row>
    <row r="35" spans="1:6" x14ac:dyDescent="0.25">
      <c r="A35">
        <v>34</v>
      </c>
      <c r="B35" s="1" t="s">
        <v>9</v>
      </c>
      <c r="C35" s="1" t="s">
        <v>11</v>
      </c>
      <c r="D35" s="1">
        <v>73.72</v>
      </c>
      <c r="E35" s="1">
        <v>61.54</v>
      </c>
      <c r="F35" s="1">
        <v>101</v>
      </c>
    </row>
    <row r="36" spans="1:6" x14ac:dyDescent="0.25">
      <c r="A36">
        <v>35</v>
      </c>
      <c r="B36" s="1" t="s">
        <v>6</v>
      </c>
      <c r="C36" s="1" t="s">
        <v>8</v>
      </c>
      <c r="D36" s="1">
        <v>57.56</v>
      </c>
      <c r="E36" s="1">
        <v>41.09</v>
      </c>
      <c r="F36" s="1">
        <v>67</v>
      </c>
    </row>
    <row r="37" spans="1:6" x14ac:dyDescent="0.25">
      <c r="A37">
        <v>36</v>
      </c>
      <c r="B37" s="1" t="s">
        <v>9</v>
      </c>
      <c r="C37" s="1" t="s">
        <v>11</v>
      </c>
      <c r="D37" s="1">
        <v>46.81</v>
      </c>
      <c r="E37" s="1">
        <v>82.86</v>
      </c>
      <c r="F37" s="1">
        <v>101</v>
      </c>
    </row>
    <row r="38" spans="1:6" x14ac:dyDescent="0.25">
      <c r="A38">
        <v>37</v>
      </c>
      <c r="B38" s="1" t="s">
        <v>6</v>
      </c>
      <c r="C38" s="1" t="s">
        <v>8</v>
      </c>
      <c r="D38" s="1">
        <v>50.55</v>
      </c>
      <c r="E38" s="1">
        <v>38.909999999999997</v>
      </c>
      <c r="F38" s="1">
        <v>108</v>
      </c>
    </row>
    <row r="39" spans="1:6" x14ac:dyDescent="0.25">
      <c r="A39">
        <v>38</v>
      </c>
      <c r="B39" s="1" t="s">
        <v>9</v>
      </c>
      <c r="C39" s="1" t="s">
        <v>10</v>
      </c>
      <c r="D39" s="1">
        <v>34.200000000000003</v>
      </c>
      <c r="E39" s="1">
        <v>48.67</v>
      </c>
      <c r="F39" s="1">
        <v>43</v>
      </c>
    </row>
    <row r="40" spans="1:6" x14ac:dyDescent="0.25">
      <c r="A40">
        <v>39</v>
      </c>
      <c r="B40" s="1" t="s">
        <v>6</v>
      </c>
      <c r="C40" s="1" t="s">
        <v>7</v>
      </c>
      <c r="D40" s="1">
        <v>66.349999999999994</v>
      </c>
      <c r="E40" s="1">
        <v>45.15</v>
      </c>
      <c r="F40" s="1">
        <v>40</v>
      </c>
    </row>
    <row r="41" spans="1:6" x14ac:dyDescent="0.25">
      <c r="A41">
        <v>40</v>
      </c>
      <c r="B41" s="1" t="s">
        <v>6</v>
      </c>
      <c r="C41" s="1" t="s">
        <v>8</v>
      </c>
      <c r="D41" s="1">
        <v>70.180000000000007</v>
      </c>
      <c r="E41" s="1">
        <v>49.28</v>
      </c>
      <c r="F41" s="1">
        <v>65</v>
      </c>
    </row>
    <row r="42" spans="1:6" x14ac:dyDescent="0.25">
      <c r="A42">
        <v>41</v>
      </c>
      <c r="B42" s="1" t="s">
        <v>9</v>
      </c>
      <c r="C42" s="1" t="s">
        <v>11</v>
      </c>
      <c r="D42" s="1">
        <v>18.489999999999998</v>
      </c>
      <c r="E42" s="1">
        <v>37.29</v>
      </c>
      <c r="F42" s="1">
        <v>64</v>
      </c>
    </row>
    <row r="43" spans="1:6" x14ac:dyDescent="0.25">
      <c r="A43">
        <v>42</v>
      </c>
      <c r="B43" s="1" t="s">
        <v>6</v>
      </c>
      <c r="C43" s="1" t="s">
        <v>7</v>
      </c>
      <c r="D43" s="1">
        <v>52.43</v>
      </c>
      <c r="E43" s="1">
        <v>64.41</v>
      </c>
      <c r="F43" s="1">
        <v>96</v>
      </c>
    </row>
    <row r="44" spans="1:6" x14ac:dyDescent="0.25">
      <c r="A44">
        <v>43</v>
      </c>
      <c r="B44" s="1" t="s">
        <v>6</v>
      </c>
      <c r="C44" s="1" t="s">
        <v>8</v>
      </c>
      <c r="D44" s="1">
        <v>38.49</v>
      </c>
      <c r="E44" s="1">
        <v>34.46</v>
      </c>
      <c r="F44" s="1">
        <v>81</v>
      </c>
    </row>
    <row r="45" spans="1:6" x14ac:dyDescent="0.25">
      <c r="A45">
        <v>44</v>
      </c>
      <c r="B45" s="1" t="s">
        <v>9</v>
      </c>
      <c r="C45" s="1" t="s">
        <v>11</v>
      </c>
      <c r="D45" s="1">
        <v>54.45</v>
      </c>
      <c r="E45" s="1">
        <v>63.77</v>
      </c>
      <c r="F45" s="1">
        <v>36</v>
      </c>
    </row>
    <row r="46" spans="1:6" x14ac:dyDescent="0.25">
      <c r="A46">
        <v>45</v>
      </c>
      <c r="B46" s="1" t="s">
        <v>9</v>
      </c>
      <c r="C46" s="1" t="s">
        <v>11</v>
      </c>
      <c r="D46" s="1">
        <v>39.630000000000003</v>
      </c>
      <c r="E46" s="1">
        <v>41.24</v>
      </c>
      <c r="F46" s="1">
        <v>85</v>
      </c>
    </row>
    <row r="47" spans="1:6" x14ac:dyDescent="0.25">
      <c r="A47">
        <v>46</v>
      </c>
      <c r="B47" s="1" t="s">
        <v>6</v>
      </c>
      <c r="C47" s="1" t="s">
        <v>7</v>
      </c>
      <c r="D47" s="1">
        <v>67.14</v>
      </c>
      <c r="E47" s="1">
        <v>38.1</v>
      </c>
      <c r="F47" s="1">
        <v>27</v>
      </c>
    </row>
    <row r="48" spans="1:6" x14ac:dyDescent="0.25">
      <c r="A48">
        <v>47</v>
      </c>
      <c r="B48" s="1" t="s">
        <v>9</v>
      </c>
      <c r="C48" s="1" t="s">
        <v>10</v>
      </c>
      <c r="D48" s="1">
        <v>110.32</v>
      </c>
      <c r="E48" s="1">
        <v>48.96</v>
      </c>
      <c r="F48" s="1">
        <v>49</v>
      </c>
    </row>
    <row r="49" spans="1:6" x14ac:dyDescent="0.25">
      <c r="A49">
        <v>48</v>
      </c>
      <c r="B49" s="1" t="s">
        <v>9</v>
      </c>
      <c r="C49" s="1" t="s">
        <v>11</v>
      </c>
      <c r="D49" s="1">
        <v>80.09</v>
      </c>
      <c r="E49" s="1">
        <v>56.88</v>
      </c>
      <c r="F49" s="1">
        <v>61</v>
      </c>
    </row>
    <row r="50" spans="1:6" x14ac:dyDescent="0.25">
      <c r="A50">
        <v>49</v>
      </c>
      <c r="B50" s="1" t="s">
        <v>9</v>
      </c>
      <c r="C50" s="1" t="s">
        <v>8</v>
      </c>
      <c r="D50" s="1">
        <v>57.48</v>
      </c>
      <c r="E50" s="1">
        <v>58.05</v>
      </c>
      <c r="F50" s="1">
        <v>85</v>
      </c>
    </row>
    <row r="51" spans="1:6" x14ac:dyDescent="0.25">
      <c r="A51">
        <v>50</v>
      </c>
      <c r="B51" s="1" t="s">
        <v>6</v>
      </c>
      <c r="C51" s="1" t="s">
        <v>7</v>
      </c>
      <c r="D51" s="1">
        <v>20.84</v>
      </c>
      <c r="E51" s="1">
        <v>41.96</v>
      </c>
      <c r="F51" s="1">
        <v>70</v>
      </c>
    </row>
    <row r="52" spans="1:6" x14ac:dyDescent="0.25">
      <c r="A52">
        <v>51</v>
      </c>
      <c r="B52" s="1" t="s">
        <v>9</v>
      </c>
      <c r="C52" s="1" t="s">
        <v>10</v>
      </c>
      <c r="D52" s="1">
        <v>64.680000000000007</v>
      </c>
      <c r="E52" s="1">
        <v>55.72</v>
      </c>
      <c r="F52" s="1">
        <v>49</v>
      </c>
    </row>
    <row r="53" spans="1:6" x14ac:dyDescent="0.25">
      <c r="A53">
        <v>52</v>
      </c>
      <c r="B53" s="1" t="s">
        <v>9</v>
      </c>
      <c r="C53" s="1" t="s">
        <v>10</v>
      </c>
      <c r="D53" s="1">
        <v>61.01</v>
      </c>
      <c r="E53" s="1">
        <v>50.78</v>
      </c>
      <c r="F53" s="1">
        <v>49</v>
      </c>
    </row>
    <row r="54" spans="1:6" x14ac:dyDescent="0.25">
      <c r="A54">
        <v>53</v>
      </c>
      <c r="B54" s="1" t="s">
        <v>9</v>
      </c>
      <c r="C54" s="1" t="s">
        <v>10</v>
      </c>
      <c r="D54" s="1">
        <v>33.299999999999997</v>
      </c>
      <c r="E54" s="1">
        <v>51.68</v>
      </c>
      <c r="F54" s="1">
        <v>59</v>
      </c>
    </row>
    <row r="55" spans="1:6" x14ac:dyDescent="0.25">
      <c r="A55">
        <v>54</v>
      </c>
      <c r="B55" s="1" t="s">
        <v>6</v>
      </c>
      <c r="C55" s="1" t="s">
        <v>7</v>
      </c>
      <c r="D55" s="1">
        <v>51.34</v>
      </c>
      <c r="E55" s="1">
        <v>58.49</v>
      </c>
      <c r="F55" s="1">
        <v>29</v>
      </c>
    </row>
    <row r="56" spans="1:6" x14ac:dyDescent="0.25">
      <c r="A56">
        <v>55</v>
      </c>
      <c r="B56" s="1" t="s">
        <v>9</v>
      </c>
      <c r="C56" s="1" t="s">
        <v>10</v>
      </c>
      <c r="D56" s="1">
        <v>59.27</v>
      </c>
      <c r="E56" s="1">
        <v>44.56</v>
      </c>
      <c r="F56" s="1">
        <v>40</v>
      </c>
    </row>
    <row r="57" spans="1:6" x14ac:dyDescent="0.25">
      <c r="A57">
        <v>56</v>
      </c>
      <c r="B57" s="1" t="s">
        <v>6</v>
      </c>
      <c r="C57" s="1" t="s">
        <v>7</v>
      </c>
      <c r="D57" s="1">
        <v>16.149999999999999</v>
      </c>
      <c r="E57" s="1">
        <v>41.62</v>
      </c>
      <c r="F57" s="1">
        <v>33</v>
      </c>
    </row>
    <row r="58" spans="1:6" x14ac:dyDescent="0.25">
      <c r="A58">
        <v>57</v>
      </c>
      <c r="B58" s="1" t="s">
        <v>9</v>
      </c>
      <c r="C58" s="1" t="s">
        <v>10</v>
      </c>
      <c r="D58" s="1">
        <v>47.34</v>
      </c>
      <c r="E58" s="1">
        <v>46.41</v>
      </c>
      <c r="F58" s="1">
        <v>42</v>
      </c>
    </row>
    <row r="59" spans="1:6" x14ac:dyDescent="0.25">
      <c r="A59">
        <v>58</v>
      </c>
      <c r="B59" s="1" t="s">
        <v>9</v>
      </c>
      <c r="C59" s="1" t="s">
        <v>11</v>
      </c>
      <c r="D59" s="1">
        <v>55.25</v>
      </c>
      <c r="E59" s="1">
        <v>36.880000000000003</v>
      </c>
      <c r="F59" s="1">
        <v>59</v>
      </c>
    </row>
    <row r="60" spans="1:6" x14ac:dyDescent="0.25">
      <c r="A60">
        <v>59</v>
      </c>
      <c r="B60" s="1" t="s">
        <v>6</v>
      </c>
      <c r="C60" s="1" t="s">
        <v>8</v>
      </c>
      <c r="D60" s="1">
        <v>79.319999999999993</v>
      </c>
      <c r="E60" s="1">
        <v>58.73</v>
      </c>
      <c r="F60" s="1">
        <v>18</v>
      </c>
    </row>
    <row r="61" spans="1:6" x14ac:dyDescent="0.25">
      <c r="A61">
        <v>60</v>
      </c>
      <c r="B61" s="1" t="s">
        <v>9</v>
      </c>
      <c r="C61" s="1" t="s">
        <v>10</v>
      </c>
      <c r="D61" s="1">
        <v>60.68</v>
      </c>
      <c r="E61" s="1">
        <v>69.62</v>
      </c>
      <c r="F61" s="1">
        <v>99</v>
      </c>
    </row>
    <row r="62" spans="1:6" x14ac:dyDescent="0.25">
      <c r="A62">
        <v>61</v>
      </c>
      <c r="B62" s="1" t="s">
        <v>6</v>
      </c>
      <c r="C62" s="1" t="s">
        <v>8</v>
      </c>
      <c r="D62" s="1">
        <v>42.68</v>
      </c>
      <c r="E62" s="1">
        <v>54.56</v>
      </c>
      <c r="F62" s="1">
        <v>31</v>
      </c>
    </row>
    <row r="63" spans="1:6" x14ac:dyDescent="0.25">
      <c r="A63">
        <v>62</v>
      </c>
      <c r="B63" s="1" t="s">
        <v>9</v>
      </c>
      <c r="C63" s="1" t="s">
        <v>11</v>
      </c>
      <c r="D63" s="1">
        <v>46.69</v>
      </c>
      <c r="E63" s="1">
        <v>41.21</v>
      </c>
      <c r="F63" s="1">
        <v>23</v>
      </c>
    </row>
    <row r="64" spans="1:6" x14ac:dyDescent="0.25">
      <c r="A64">
        <v>63</v>
      </c>
      <c r="B64" s="1" t="s">
        <v>9</v>
      </c>
      <c r="C64" s="1" t="s">
        <v>11</v>
      </c>
      <c r="D64" s="1">
        <v>58.62</v>
      </c>
      <c r="E64" s="1">
        <v>45.72</v>
      </c>
      <c r="F64" s="1">
        <v>38</v>
      </c>
    </row>
    <row r="65" spans="1:6" x14ac:dyDescent="0.25">
      <c r="A65">
        <v>64</v>
      </c>
      <c r="B65" s="1" t="s">
        <v>6</v>
      </c>
      <c r="C65" s="1" t="s">
        <v>8</v>
      </c>
      <c r="D65" s="1">
        <v>61.8</v>
      </c>
      <c r="E65" s="1">
        <v>57.18</v>
      </c>
      <c r="F65" s="1">
        <v>26</v>
      </c>
    </row>
    <row r="66" spans="1:6" x14ac:dyDescent="0.25">
      <c r="A66">
        <v>65</v>
      </c>
      <c r="B66" s="1" t="s">
        <v>6</v>
      </c>
      <c r="C66" s="1" t="s">
        <v>7</v>
      </c>
      <c r="D66" s="1">
        <v>33.78</v>
      </c>
      <c r="E66" s="1">
        <v>60.58</v>
      </c>
      <c r="F66" s="1">
        <v>88</v>
      </c>
    </row>
    <row r="67" spans="1:6" x14ac:dyDescent="0.25">
      <c r="A67">
        <v>66</v>
      </c>
      <c r="B67" s="1" t="s">
        <v>6</v>
      </c>
      <c r="C67" s="1" t="s">
        <v>8</v>
      </c>
      <c r="D67" s="1">
        <v>60.27</v>
      </c>
      <c r="E67" s="1">
        <v>49.73</v>
      </c>
      <c r="F67" s="1">
        <v>109</v>
      </c>
    </row>
    <row r="68" spans="1:6" x14ac:dyDescent="0.25">
      <c r="A68">
        <v>67</v>
      </c>
      <c r="B68" s="1" t="s">
        <v>9</v>
      </c>
      <c r="C68" s="1" t="s">
        <v>10</v>
      </c>
      <c r="D68" s="1">
        <v>69.23</v>
      </c>
      <c r="E68" s="1">
        <v>44.53</v>
      </c>
      <c r="F68" s="1">
        <v>14</v>
      </c>
    </row>
    <row r="69" spans="1:6" x14ac:dyDescent="0.25">
      <c r="A69">
        <v>68</v>
      </c>
      <c r="B69" s="1" t="s">
        <v>6</v>
      </c>
      <c r="C69" s="1" t="s">
        <v>8</v>
      </c>
      <c r="D69" s="1">
        <v>59.63</v>
      </c>
      <c r="E69" s="1">
        <v>54.94</v>
      </c>
      <c r="F69" s="1">
        <v>73</v>
      </c>
    </row>
    <row r="70" spans="1:6" x14ac:dyDescent="0.25">
      <c r="A70">
        <v>69</v>
      </c>
      <c r="B70" s="1" t="s">
        <v>9</v>
      </c>
      <c r="C70" s="1" t="s">
        <v>11</v>
      </c>
      <c r="D70" s="1">
        <v>45.05</v>
      </c>
      <c r="E70" s="1">
        <v>44.52</v>
      </c>
      <c r="F70" s="1">
        <v>72</v>
      </c>
    </row>
    <row r="71" spans="1:6" x14ac:dyDescent="0.25">
      <c r="A71">
        <v>70</v>
      </c>
      <c r="B71" s="1" t="s">
        <v>9</v>
      </c>
      <c r="C71" s="1" t="s">
        <v>11</v>
      </c>
      <c r="D71" s="1">
        <v>41.28</v>
      </c>
      <c r="E71" s="1">
        <v>57.76</v>
      </c>
      <c r="F71" s="1">
        <v>20</v>
      </c>
    </row>
    <row r="72" spans="1:6" x14ac:dyDescent="0.25">
      <c r="A72">
        <v>71</v>
      </c>
      <c r="B72" s="1" t="s">
        <v>9</v>
      </c>
      <c r="C72" s="1" t="s">
        <v>11</v>
      </c>
      <c r="D72" s="1">
        <v>40.090000000000003</v>
      </c>
      <c r="E72" s="1">
        <v>48.91</v>
      </c>
      <c r="F72" s="1">
        <v>51</v>
      </c>
    </row>
    <row r="73" spans="1:6" x14ac:dyDescent="0.25">
      <c r="A73">
        <v>72</v>
      </c>
      <c r="B73" s="1" t="s">
        <v>6</v>
      </c>
      <c r="C73" s="1" t="s">
        <v>8</v>
      </c>
      <c r="D73" s="1">
        <v>47.28</v>
      </c>
      <c r="E73" s="1">
        <v>53.99</v>
      </c>
      <c r="F73" s="1">
        <v>75</v>
      </c>
    </row>
    <row r="74" spans="1:6" x14ac:dyDescent="0.25">
      <c r="A74">
        <v>73</v>
      </c>
      <c r="B74" s="1" t="s">
        <v>9</v>
      </c>
      <c r="C74" s="1" t="s">
        <v>10</v>
      </c>
      <c r="D74" s="1">
        <v>68.77</v>
      </c>
      <c r="E74" s="1">
        <v>54.04</v>
      </c>
      <c r="F74" s="1">
        <v>54</v>
      </c>
    </row>
    <row r="75" spans="1:6" x14ac:dyDescent="0.25">
      <c r="A75">
        <v>74</v>
      </c>
      <c r="B75" s="1" t="s">
        <v>6</v>
      </c>
      <c r="C75" s="1" t="s">
        <v>8</v>
      </c>
      <c r="D75" s="1">
        <v>47.04</v>
      </c>
      <c r="E75" s="1">
        <v>51.48</v>
      </c>
      <c r="F75" s="1">
        <v>42</v>
      </c>
    </row>
    <row r="76" spans="1:6" x14ac:dyDescent="0.25">
      <c r="A76">
        <v>75</v>
      </c>
      <c r="B76" s="1" t="s">
        <v>6</v>
      </c>
      <c r="C76" s="1" t="s">
        <v>7</v>
      </c>
      <c r="D76" s="1">
        <v>69.900000000000006</v>
      </c>
      <c r="E76" s="1">
        <v>51.29</v>
      </c>
      <c r="F76" s="1">
        <v>76</v>
      </c>
    </row>
    <row r="77" spans="1:6" x14ac:dyDescent="0.25">
      <c r="A77">
        <v>76</v>
      </c>
      <c r="B77" s="1" t="s">
        <v>9</v>
      </c>
      <c r="C77" s="1" t="s">
        <v>11</v>
      </c>
      <c r="D77" s="1">
        <v>49.33</v>
      </c>
      <c r="E77" s="1">
        <v>56.46</v>
      </c>
      <c r="F77" s="1">
        <v>71</v>
      </c>
    </row>
    <row r="78" spans="1:6" x14ac:dyDescent="0.25">
      <c r="A78">
        <v>77</v>
      </c>
      <c r="B78" s="1" t="s">
        <v>6</v>
      </c>
      <c r="C78" s="1" t="s">
        <v>8</v>
      </c>
      <c r="D78" s="1">
        <v>41.89</v>
      </c>
      <c r="E78" s="1">
        <v>42.02</v>
      </c>
      <c r="F78" s="1">
        <v>108</v>
      </c>
    </row>
    <row r="79" spans="1:6" x14ac:dyDescent="0.25">
      <c r="A79">
        <v>78</v>
      </c>
      <c r="B79" s="1" t="s">
        <v>6</v>
      </c>
      <c r="C79" s="1" t="s">
        <v>7</v>
      </c>
      <c r="D79" s="1">
        <v>42.14</v>
      </c>
      <c r="E79" s="1">
        <v>34.369999999999997</v>
      </c>
      <c r="F79" s="1">
        <v>65</v>
      </c>
    </row>
    <row r="80" spans="1:6" x14ac:dyDescent="0.25">
      <c r="A80">
        <v>79</v>
      </c>
      <c r="B80" s="1" t="s">
        <v>6</v>
      </c>
      <c r="C80" s="1" t="s">
        <v>8</v>
      </c>
      <c r="D80" s="1">
        <v>46.46</v>
      </c>
      <c r="E80" s="1">
        <v>64.98</v>
      </c>
      <c r="F80" s="1">
        <v>96</v>
      </c>
    </row>
    <row r="81" spans="1:6" x14ac:dyDescent="0.25">
      <c r="A81">
        <v>80</v>
      </c>
      <c r="B81" s="1" t="s">
        <v>6</v>
      </c>
      <c r="C81" s="1" t="s">
        <v>8</v>
      </c>
      <c r="D81" s="1">
        <v>35.69</v>
      </c>
      <c r="E81" s="1">
        <v>44.62</v>
      </c>
      <c r="F81" s="1">
        <v>89</v>
      </c>
    </row>
    <row r="82" spans="1:6" x14ac:dyDescent="0.25">
      <c r="A82">
        <v>81</v>
      </c>
      <c r="B82" s="1" t="s">
        <v>9</v>
      </c>
      <c r="C82" s="1" t="s">
        <v>11</v>
      </c>
      <c r="D82" s="1">
        <v>49.44</v>
      </c>
      <c r="E82" s="1">
        <v>51.3</v>
      </c>
      <c r="F82" s="1">
        <v>22</v>
      </c>
    </row>
    <row r="83" spans="1:6" x14ac:dyDescent="0.25">
      <c r="A83">
        <v>82</v>
      </c>
      <c r="B83" s="1" t="s">
        <v>9</v>
      </c>
      <c r="C83" s="1" t="s">
        <v>11</v>
      </c>
      <c r="D83" s="1">
        <v>63.15</v>
      </c>
      <c r="E83" s="1">
        <v>40.6</v>
      </c>
      <c r="F83" s="1">
        <v>63</v>
      </c>
    </row>
    <row r="84" spans="1:6" x14ac:dyDescent="0.25">
      <c r="A84">
        <v>83</v>
      </c>
      <c r="B84" s="1" t="s">
        <v>6</v>
      </c>
      <c r="C84" s="1" t="s">
        <v>7</v>
      </c>
      <c r="D84" s="1">
        <v>56.72</v>
      </c>
      <c r="E84" s="1">
        <v>35.75</v>
      </c>
      <c r="F84" s="1">
        <v>62</v>
      </c>
    </row>
    <row r="85" spans="1:6" x14ac:dyDescent="0.25">
      <c r="A85">
        <v>84</v>
      </c>
      <c r="B85" s="1" t="s">
        <v>9</v>
      </c>
      <c r="C85" s="1" t="s">
        <v>11</v>
      </c>
      <c r="D85" s="1">
        <v>32.81</v>
      </c>
      <c r="E85" s="1">
        <v>49.59</v>
      </c>
      <c r="F85" s="1">
        <v>14</v>
      </c>
    </row>
    <row r="86" spans="1:6" x14ac:dyDescent="0.25">
      <c r="A86">
        <v>85</v>
      </c>
      <c r="B86" s="1" t="s">
        <v>6</v>
      </c>
      <c r="C86" s="1" t="s">
        <v>7</v>
      </c>
      <c r="D86" s="1">
        <v>58.64</v>
      </c>
      <c r="E86" s="1">
        <v>68.349999999999994</v>
      </c>
      <c r="F86" s="1">
        <v>104</v>
      </c>
    </row>
    <row r="87" spans="1:6" x14ac:dyDescent="0.25">
      <c r="A87">
        <v>86</v>
      </c>
      <c r="B87" s="1" t="s">
        <v>9</v>
      </c>
      <c r="C87" s="1" t="s">
        <v>10</v>
      </c>
      <c r="D87" s="1">
        <v>52.59</v>
      </c>
      <c r="E87" s="1">
        <v>44.11</v>
      </c>
      <c r="F87" s="1">
        <v>44</v>
      </c>
    </row>
    <row r="88" spans="1:6" x14ac:dyDescent="0.25">
      <c r="A88">
        <v>87</v>
      </c>
      <c r="B88" s="1" t="s">
        <v>9</v>
      </c>
      <c r="C88" s="1" t="s">
        <v>11</v>
      </c>
      <c r="D88" s="1">
        <v>66.05</v>
      </c>
      <c r="E88" s="1">
        <v>36.31</v>
      </c>
      <c r="F88" s="1">
        <v>22</v>
      </c>
    </row>
    <row r="89" spans="1:6" x14ac:dyDescent="0.25">
      <c r="A89">
        <v>88</v>
      </c>
      <c r="B89" s="1" t="s">
        <v>6</v>
      </c>
      <c r="C89" s="1" t="s">
        <v>8</v>
      </c>
      <c r="D89" s="1">
        <v>20.64</v>
      </c>
      <c r="E89" s="1">
        <v>42.38</v>
      </c>
      <c r="F89" s="1">
        <v>71</v>
      </c>
    </row>
    <row r="90" spans="1:6" x14ac:dyDescent="0.25">
      <c r="A90">
        <v>89</v>
      </c>
      <c r="B90" s="1" t="s">
        <v>6</v>
      </c>
      <c r="C90" s="1" t="s">
        <v>8</v>
      </c>
      <c r="D90" s="1">
        <v>46.77</v>
      </c>
      <c r="E90" s="1">
        <v>54.11</v>
      </c>
      <c r="F90" s="1">
        <v>76</v>
      </c>
    </row>
    <row r="91" spans="1:6" x14ac:dyDescent="0.25">
      <c r="A91">
        <v>90</v>
      </c>
      <c r="B91" s="1" t="s">
        <v>9</v>
      </c>
      <c r="C91" s="1" t="s">
        <v>11</v>
      </c>
      <c r="D91" s="1">
        <v>60.06</v>
      </c>
      <c r="E91" s="1">
        <v>51</v>
      </c>
      <c r="F91" s="1">
        <v>14</v>
      </c>
    </row>
    <row r="92" spans="1:6" x14ac:dyDescent="0.25">
      <c r="A92">
        <v>91</v>
      </c>
      <c r="B92" s="1" t="s">
        <v>9</v>
      </c>
      <c r="C92" s="1" t="s">
        <v>11</v>
      </c>
      <c r="D92" s="1">
        <v>28.98</v>
      </c>
      <c r="E92" s="1">
        <v>34.11</v>
      </c>
      <c r="F92" s="1">
        <v>59</v>
      </c>
    </row>
    <row r="93" spans="1:6" x14ac:dyDescent="0.25">
      <c r="A93">
        <v>92</v>
      </c>
      <c r="B93" s="1" t="s">
        <v>6</v>
      </c>
      <c r="C93" s="1" t="s">
        <v>8</v>
      </c>
      <c r="D93" s="1">
        <v>53.83</v>
      </c>
      <c r="E93" s="1">
        <v>43.92</v>
      </c>
      <c r="F93" s="1">
        <v>86</v>
      </c>
    </row>
    <row r="94" spans="1:6" x14ac:dyDescent="0.25">
      <c r="A94">
        <v>93</v>
      </c>
      <c r="B94" s="1" t="s">
        <v>9</v>
      </c>
      <c r="C94" s="1" t="s">
        <v>11</v>
      </c>
      <c r="D94" s="1">
        <v>43.72</v>
      </c>
      <c r="E94" s="1">
        <v>59.89</v>
      </c>
      <c r="F94" s="1">
        <v>78</v>
      </c>
    </row>
    <row r="95" spans="1:6" x14ac:dyDescent="0.25">
      <c r="A95">
        <v>94</v>
      </c>
      <c r="B95" s="1" t="s">
        <v>6</v>
      </c>
      <c r="C95" s="1" t="s">
        <v>8</v>
      </c>
      <c r="D95" s="1">
        <v>57.89</v>
      </c>
      <c r="E95" s="1">
        <v>55.66</v>
      </c>
      <c r="F95" s="1">
        <v>91</v>
      </c>
    </row>
    <row r="96" spans="1:6" x14ac:dyDescent="0.25">
      <c r="A96">
        <v>95</v>
      </c>
      <c r="B96" s="1" t="s">
        <v>9</v>
      </c>
      <c r="C96" s="1" t="s">
        <v>10</v>
      </c>
      <c r="D96" s="1">
        <v>45.57</v>
      </c>
      <c r="E96" s="1">
        <v>66.489999999999995</v>
      </c>
      <c r="F96" s="1">
        <v>72</v>
      </c>
    </row>
    <row r="97" spans="1:6" x14ac:dyDescent="0.25">
      <c r="A97">
        <v>96</v>
      </c>
      <c r="B97" s="1" t="s">
        <v>9</v>
      </c>
      <c r="C97" s="1" t="s">
        <v>8</v>
      </c>
      <c r="D97" s="1">
        <v>22</v>
      </c>
      <c r="E97" s="1">
        <v>33.99</v>
      </c>
      <c r="F97" s="1">
        <v>93</v>
      </c>
    </row>
    <row r="98" spans="1:6" x14ac:dyDescent="0.25">
      <c r="A98">
        <v>97</v>
      </c>
      <c r="B98" s="1" t="s">
        <v>9</v>
      </c>
      <c r="C98" s="1" t="s">
        <v>11</v>
      </c>
      <c r="D98" s="1">
        <v>66.930000000000007</v>
      </c>
      <c r="E98" s="1">
        <v>55.17</v>
      </c>
      <c r="F98" s="1">
        <v>86</v>
      </c>
    </row>
    <row r="99" spans="1:6" x14ac:dyDescent="0.25">
      <c r="A99">
        <v>98</v>
      </c>
      <c r="B99" s="1" t="s">
        <v>6</v>
      </c>
      <c r="C99" s="1" t="s">
        <v>7</v>
      </c>
      <c r="D99" s="1">
        <v>38.18</v>
      </c>
      <c r="E99" s="1">
        <v>50.14</v>
      </c>
      <c r="F99" s="1">
        <v>18</v>
      </c>
    </row>
    <row r="100" spans="1:6" x14ac:dyDescent="0.25">
      <c r="A100">
        <v>99</v>
      </c>
      <c r="B100" s="1" t="s">
        <v>9</v>
      </c>
      <c r="C100" s="1" t="s">
        <v>10</v>
      </c>
      <c r="D100" s="1">
        <v>48.77</v>
      </c>
      <c r="E100" s="1">
        <v>58.58</v>
      </c>
      <c r="F100" s="1">
        <v>87</v>
      </c>
    </row>
    <row r="101" spans="1:6" x14ac:dyDescent="0.25">
      <c r="A101">
        <v>100</v>
      </c>
      <c r="B101" s="1" t="s">
        <v>9</v>
      </c>
      <c r="C101" s="1" t="s">
        <v>10</v>
      </c>
      <c r="D101" s="1">
        <v>-1.97</v>
      </c>
      <c r="E101" s="1">
        <v>39.64</v>
      </c>
      <c r="F101" s="1">
        <v>100</v>
      </c>
    </row>
  </sheetData>
  <sortState ref="A2:F101">
    <sortCondition ref="A2:A10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20" zoomScaleNormal="120" workbookViewId="0">
      <selection activeCell="E1" sqref="E1"/>
    </sheetView>
  </sheetViews>
  <sheetFormatPr defaultRowHeight="15" x14ac:dyDescent="0.25"/>
  <cols>
    <col min="4" max="4" width="13.140625" bestFit="1" customWidth="1"/>
    <col min="5" max="5" width="11.28515625" bestFit="1" customWidth="1"/>
  </cols>
  <sheetData>
    <row r="1" spans="1:7" x14ac:dyDescent="0.25">
      <c r="A1" t="s">
        <v>12</v>
      </c>
    </row>
    <row r="2" spans="1:7" x14ac:dyDescent="0.25">
      <c r="E2" s="7" t="s">
        <v>24</v>
      </c>
      <c r="F2" s="3">
        <v>0.05</v>
      </c>
    </row>
    <row r="3" spans="1:7" x14ac:dyDescent="0.25">
      <c r="A3" t="s">
        <v>13</v>
      </c>
      <c r="B3" t="s">
        <v>14</v>
      </c>
      <c r="D3" s="2" t="s">
        <v>19</v>
      </c>
      <c r="E3" t="s">
        <v>21</v>
      </c>
    </row>
    <row r="4" spans="1:7" x14ac:dyDescent="0.25">
      <c r="A4" t="s">
        <v>15</v>
      </c>
      <c r="B4" t="s">
        <v>17</v>
      </c>
      <c r="D4" s="3" t="s">
        <v>9</v>
      </c>
      <c r="E4" s="4">
        <v>60</v>
      </c>
      <c r="F4" s="5">
        <f>E4/$E$6</f>
        <v>0.6</v>
      </c>
    </row>
    <row r="5" spans="1:7" x14ac:dyDescent="0.25">
      <c r="A5" t="s">
        <v>16</v>
      </c>
      <c r="B5" t="s">
        <v>18</v>
      </c>
      <c r="D5" s="3" t="s">
        <v>6</v>
      </c>
      <c r="E5" s="4">
        <v>40</v>
      </c>
      <c r="F5" s="5">
        <f>E5/$E$6</f>
        <v>0.4</v>
      </c>
      <c r="G5" s="6" t="s">
        <v>22</v>
      </c>
    </row>
    <row r="6" spans="1:7" x14ac:dyDescent="0.25">
      <c r="D6" s="3" t="s">
        <v>20</v>
      </c>
      <c r="E6" s="4">
        <v>100</v>
      </c>
    </row>
    <row r="7" spans="1:7" x14ac:dyDescent="0.25">
      <c r="B7" t="e">
        <f>_xlfn.Z.TEST(Data!B2:B101,50%,SQRT(0.5*0.5/100))</f>
        <v>#N/A</v>
      </c>
    </row>
    <row r="8" spans="1:7" x14ac:dyDescent="0.25">
      <c r="F8">
        <f>SQRT(0.5*0.5/100)</f>
        <v>0.05</v>
      </c>
      <c r="G8" s="6" t="s">
        <v>23</v>
      </c>
    </row>
    <row r="9" spans="1:7" x14ac:dyDescent="0.25">
      <c r="B9" s="9" t="s">
        <v>29</v>
      </c>
      <c r="C9" s="3">
        <f>(F5-0.5)/F8</f>
        <v>-1.9999999999999996</v>
      </c>
      <c r="F9">
        <f>_xlfn.NORM.S.INV(1-0.025)</f>
        <v>1.9599639845400536</v>
      </c>
      <c r="G9" t="s">
        <v>25</v>
      </c>
    </row>
    <row r="10" spans="1:7" x14ac:dyDescent="0.25">
      <c r="B10" s="9" t="s">
        <v>30</v>
      </c>
      <c r="C10">
        <f>_xlfn.NORM.S.DIST(C9,1)</f>
        <v>2.2750131948179219E-2</v>
      </c>
      <c r="F10">
        <f>F9*F8</f>
        <v>9.7998199227002689E-2</v>
      </c>
      <c r="G10" t="s">
        <v>26</v>
      </c>
    </row>
    <row r="11" spans="1:7" x14ac:dyDescent="0.25">
      <c r="B11" s="9" t="s">
        <v>31</v>
      </c>
      <c r="C11">
        <f>2*C10</f>
        <v>4.5500263896358438E-2</v>
      </c>
      <c r="D11" t="s">
        <v>32</v>
      </c>
      <c r="F11" s="8">
        <f>F5+F10</f>
        <v>0.49799819922700272</v>
      </c>
      <c r="G11" t="s">
        <v>27</v>
      </c>
    </row>
    <row r="12" spans="1:7" x14ac:dyDescent="0.25">
      <c r="F12" s="8">
        <f>F5-F10</f>
        <v>0.30200180077299732</v>
      </c>
      <c r="G12" t="s">
        <v>28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8" sqref="F18"/>
    </sheetView>
  </sheetViews>
  <sheetFormatPr defaultRowHeight="15" x14ac:dyDescent="0.25"/>
  <cols>
    <col min="1" max="1" width="13.140625" bestFit="1" customWidth="1"/>
    <col min="2" max="2" width="11.28515625" bestFit="1" customWidth="1"/>
  </cols>
  <sheetData>
    <row r="1" spans="1:6" x14ac:dyDescent="0.25">
      <c r="A1" t="s">
        <v>73</v>
      </c>
    </row>
    <row r="2" spans="1:6" x14ac:dyDescent="0.25">
      <c r="F2" t="s">
        <v>69</v>
      </c>
    </row>
    <row r="3" spans="1:6" x14ac:dyDescent="0.25">
      <c r="A3" s="2" t="s">
        <v>19</v>
      </c>
      <c r="B3" t="s">
        <v>33</v>
      </c>
      <c r="C3" t="s">
        <v>34</v>
      </c>
      <c r="D3" t="s">
        <v>35</v>
      </c>
      <c r="F3" t="s">
        <v>70</v>
      </c>
    </row>
    <row r="4" spans="1:6" ht="18" x14ac:dyDescent="0.35">
      <c r="A4" s="3" t="s">
        <v>7</v>
      </c>
      <c r="B4" s="4">
        <v>17</v>
      </c>
      <c r="C4">
        <v>25</v>
      </c>
      <c r="D4">
        <v>0.25</v>
      </c>
      <c r="F4" t="s">
        <v>71</v>
      </c>
    </row>
    <row r="5" spans="1:6" x14ac:dyDescent="0.25">
      <c r="A5" s="3" t="s">
        <v>8</v>
      </c>
      <c r="B5" s="4">
        <v>26</v>
      </c>
      <c r="C5">
        <v>25</v>
      </c>
      <c r="D5">
        <v>0.25</v>
      </c>
      <c r="F5" t="s">
        <v>72</v>
      </c>
    </row>
    <row r="6" spans="1:6" x14ac:dyDescent="0.25">
      <c r="A6" s="3" t="s">
        <v>10</v>
      </c>
      <c r="B6" s="4">
        <v>25</v>
      </c>
      <c r="C6">
        <v>25</v>
      </c>
      <c r="D6">
        <v>0.25</v>
      </c>
    </row>
    <row r="7" spans="1:6" x14ac:dyDescent="0.25">
      <c r="A7" s="3" t="s">
        <v>11</v>
      </c>
      <c r="B7" s="4">
        <v>32</v>
      </c>
      <c r="C7">
        <v>25</v>
      </c>
      <c r="D7">
        <v>0.25</v>
      </c>
    </row>
    <row r="8" spans="1:6" x14ac:dyDescent="0.25">
      <c r="A8" s="3" t="s">
        <v>20</v>
      </c>
      <c r="B8" s="4">
        <v>100</v>
      </c>
    </row>
    <row r="9" spans="1:6" x14ac:dyDescent="0.25">
      <c r="D9" t="s">
        <v>36</v>
      </c>
      <c r="E9" s="3">
        <f>_xlfn.CHISQ.TEST(B4:B7,C4:C7)</f>
        <v>0.20700045733107039</v>
      </c>
    </row>
    <row r="10" spans="1:6" x14ac:dyDescent="0.25">
      <c r="C10" t="s">
        <v>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19" sqref="F19"/>
    </sheetView>
  </sheetViews>
  <sheetFormatPr defaultRowHeight="15" x14ac:dyDescent="0.25"/>
  <cols>
    <col min="1" max="1" width="32.42578125" customWidth="1"/>
    <col min="2" max="2" width="10.42578125" customWidth="1"/>
    <col min="7" max="7" width="11" customWidth="1"/>
  </cols>
  <sheetData>
    <row r="1" spans="1:12" x14ac:dyDescent="0.25">
      <c r="A1" t="s">
        <v>116</v>
      </c>
      <c r="H1" t="s">
        <v>129</v>
      </c>
    </row>
    <row r="2" spans="1:12" ht="19.5" thickBot="1" x14ac:dyDescent="0.4">
      <c r="B2">
        <f>SQRT(B5)</f>
        <v>16.795549463916643</v>
      </c>
      <c r="C2">
        <f>SQRT(C5)</f>
        <v>19.374252215203118</v>
      </c>
      <c r="E2" t="s">
        <v>125</v>
      </c>
      <c r="H2" s="35" t="s">
        <v>135</v>
      </c>
    </row>
    <row r="3" spans="1:12" ht="19.5" thickBot="1" x14ac:dyDescent="0.4">
      <c r="A3" s="33"/>
      <c r="B3" s="33" t="s">
        <v>6</v>
      </c>
      <c r="C3" s="33" t="s">
        <v>9</v>
      </c>
      <c r="E3" s="37" t="s">
        <v>126</v>
      </c>
      <c r="F3" s="37"/>
      <c r="G3" s="37"/>
      <c r="H3" s="38" t="s">
        <v>136</v>
      </c>
      <c r="I3" s="37"/>
    </row>
    <row r="4" spans="1:12" ht="18.75" x14ac:dyDescent="0.35">
      <c r="A4" s="31" t="s">
        <v>82</v>
      </c>
      <c r="B4" s="31">
        <v>49.915500000000016</v>
      </c>
      <c r="C4" s="31">
        <v>52.289500000000004</v>
      </c>
      <c r="E4" t="s">
        <v>127</v>
      </c>
      <c r="H4" s="35" t="s">
        <v>137</v>
      </c>
    </row>
    <row r="5" spans="1:12" ht="18.75" x14ac:dyDescent="0.35">
      <c r="A5" s="31" t="s">
        <v>102</v>
      </c>
      <c r="B5" s="31">
        <v>282.09048179487058</v>
      </c>
      <c r="C5" s="31">
        <v>375.36164889830292</v>
      </c>
      <c r="E5" t="s">
        <v>128</v>
      </c>
      <c r="H5" s="35" t="s">
        <v>138</v>
      </c>
    </row>
    <row r="6" spans="1:12" x14ac:dyDescent="0.25">
      <c r="A6" s="31" t="s">
        <v>117</v>
      </c>
      <c r="B6" s="31">
        <v>40</v>
      </c>
      <c r="C6" s="31">
        <v>60</v>
      </c>
    </row>
    <row r="7" spans="1:12" x14ac:dyDescent="0.25">
      <c r="A7" s="31" t="s">
        <v>118</v>
      </c>
      <c r="B7" s="31">
        <v>338.24353137754923</v>
      </c>
      <c r="C7" s="31"/>
      <c r="E7" s="36" t="s">
        <v>139</v>
      </c>
    </row>
    <row r="8" spans="1:12" x14ac:dyDescent="0.25">
      <c r="A8" s="31" t="s">
        <v>119</v>
      </c>
      <c r="B8" s="31">
        <v>0</v>
      </c>
      <c r="C8" s="31"/>
      <c r="E8" t="s">
        <v>36</v>
      </c>
      <c r="F8">
        <f>1-B11</f>
        <v>0.73569126811408814</v>
      </c>
      <c r="G8" s="6" t="s">
        <v>140</v>
      </c>
      <c r="L8" s="6" t="s">
        <v>142</v>
      </c>
    </row>
    <row r="9" spans="1:12" x14ac:dyDescent="0.25">
      <c r="A9" s="31" t="s">
        <v>106</v>
      </c>
      <c r="B9" s="31">
        <v>98</v>
      </c>
      <c r="C9" s="31"/>
      <c r="E9" t="s">
        <v>141</v>
      </c>
    </row>
    <row r="10" spans="1:12" x14ac:dyDescent="0.25">
      <c r="A10" s="31" t="s">
        <v>120</v>
      </c>
      <c r="B10" s="31">
        <v>-0.63237047612759212</v>
      </c>
      <c r="C10" s="31"/>
    </row>
    <row r="11" spans="1:12" x14ac:dyDescent="0.25">
      <c r="A11" s="31" t="s">
        <v>121</v>
      </c>
      <c r="B11" s="31">
        <v>0.26430873188591181</v>
      </c>
      <c r="C11" s="31"/>
    </row>
    <row r="12" spans="1:12" x14ac:dyDescent="0.25">
      <c r="A12" s="31" t="s">
        <v>122</v>
      </c>
      <c r="B12" s="31">
        <v>1.6605512170657302</v>
      </c>
      <c r="C12" s="31"/>
      <c r="J12" t="s">
        <v>130</v>
      </c>
    </row>
    <row r="13" spans="1:12" x14ac:dyDescent="0.25">
      <c r="A13" s="31" t="s">
        <v>123</v>
      </c>
      <c r="B13" s="31">
        <v>0.52861746377182361</v>
      </c>
      <c r="C13" s="31"/>
      <c r="G13" t="s">
        <v>131</v>
      </c>
    </row>
    <row r="14" spans="1:12" ht="15.75" thickBot="1" x14ac:dyDescent="0.3">
      <c r="A14" s="32" t="s">
        <v>124</v>
      </c>
      <c r="B14" s="32">
        <v>1.9844674545084788</v>
      </c>
      <c r="C14" s="32"/>
      <c r="F14">
        <f>B10</f>
        <v>-0.63237047612759212</v>
      </c>
      <c r="I14">
        <f>B12</f>
        <v>1.6605512170657302</v>
      </c>
    </row>
    <row r="15" spans="1:12" x14ac:dyDescent="0.25">
      <c r="F15" t="s">
        <v>132</v>
      </c>
      <c r="I15" s="1" t="s">
        <v>133</v>
      </c>
    </row>
    <row r="16" spans="1:12" x14ac:dyDescent="0.25">
      <c r="F16" s="34" t="s">
        <v>134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Y6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Z9" sqref="Z9"/>
    </sheetView>
  </sheetViews>
  <sheetFormatPr defaultRowHeight="15" x14ac:dyDescent="0.25"/>
  <cols>
    <col min="1" max="1" width="3.140625" customWidth="1"/>
    <col min="2" max="3" width="7.42578125" customWidth="1"/>
    <col min="4" max="4" width="3.140625" customWidth="1"/>
    <col min="5" max="5" width="6.85546875" customWidth="1"/>
    <col min="6" max="6" width="7.42578125" customWidth="1"/>
    <col min="7" max="7" width="3.140625" customWidth="1"/>
    <col min="8" max="9" width="7.42578125" customWidth="1"/>
    <col min="10" max="10" width="4.140625" customWidth="1"/>
    <col min="11" max="11" width="3.140625" customWidth="1"/>
    <col min="12" max="15" width="6.5703125" customWidth="1"/>
    <col min="16" max="16" width="2.5703125" customWidth="1"/>
    <col min="17" max="20" width="6.5703125" customWidth="1"/>
    <col min="21" max="21" width="2.28515625" customWidth="1"/>
    <col min="22" max="25" width="6.5703125" customWidth="1"/>
  </cols>
  <sheetData>
    <row r="1" spans="2:25" x14ac:dyDescent="0.25">
      <c r="B1" s="30" t="s">
        <v>2</v>
      </c>
      <c r="C1" s="30"/>
      <c r="D1" s="22"/>
      <c r="E1" s="29" t="s">
        <v>3</v>
      </c>
      <c r="F1" s="29"/>
      <c r="G1" s="22"/>
      <c r="H1" s="28" t="s">
        <v>4</v>
      </c>
      <c r="I1" s="28"/>
      <c r="L1" s="30" t="s">
        <v>2</v>
      </c>
      <c r="M1" s="30"/>
      <c r="N1" s="30"/>
      <c r="O1" s="30"/>
      <c r="P1" s="22"/>
      <c r="Q1" s="29" t="s">
        <v>3</v>
      </c>
      <c r="R1" s="29"/>
      <c r="S1" s="29"/>
      <c r="T1" s="29"/>
      <c r="U1" s="22"/>
      <c r="V1" s="28" t="s">
        <v>4</v>
      </c>
      <c r="W1" s="28"/>
      <c r="X1" s="28"/>
      <c r="Y1" s="28"/>
    </row>
    <row r="2" spans="2:25" x14ac:dyDescent="0.25">
      <c r="B2" s="23" t="s">
        <v>6</v>
      </c>
      <c r="C2" s="23" t="s">
        <v>9</v>
      </c>
      <c r="D2" s="23"/>
      <c r="E2" s="24" t="s">
        <v>6</v>
      </c>
      <c r="F2" s="24" t="s">
        <v>9</v>
      </c>
      <c r="G2" s="23"/>
      <c r="H2" s="25" t="s">
        <v>6</v>
      </c>
      <c r="I2" s="25" t="s">
        <v>9</v>
      </c>
      <c r="L2" s="23" t="s">
        <v>7</v>
      </c>
      <c r="M2" s="23" t="s">
        <v>8</v>
      </c>
      <c r="N2" s="23" t="s">
        <v>10</v>
      </c>
      <c r="O2" s="23" t="s">
        <v>11</v>
      </c>
      <c r="P2" s="23"/>
      <c r="Q2" s="24" t="s">
        <v>7</v>
      </c>
      <c r="R2" s="24" t="s">
        <v>8</v>
      </c>
      <c r="S2" s="24" t="s">
        <v>10</v>
      </c>
      <c r="T2" s="24" t="s">
        <v>11</v>
      </c>
      <c r="U2" s="23"/>
      <c r="V2" s="25" t="s">
        <v>7</v>
      </c>
      <c r="W2" s="25" t="s">
        <v>8</v>
      </c>
      <c r="X2" s="25" t="s">
        <v>10</v>
      </c>
      <c r="Y2" s="25" t="s">
        <v>11</v>
      </c>
    </row>
    <row r="3" spans="2:25" x14ac:dyDescent="0.25">
      <c r="B3">
        <v>62.56</v>
      </c>
      <c r="C3">
        <v>17.510000000000002</v>
      </c>
      <c r="E3" s="19">
        <v>65.959999999999994</v>
      </c>
      <c r="F3" s="19">
        <v>51.71</v>
      </c>
      <c r="H3" s="21">
        <v>56</v>
      </c>
      <c r="I3" s="21">
        <v>31</v>
      </c>
      <c r="L3" s="1">
        <v>65.53</v>
      </c>
      <c r="M3" s="1">
        <v>62.56</v>
      </c>
      <c r="N3" s="1">
        <v>17.510000000000002</v>
      </c>
      <c r="O3" s="1">
        <v>47.26</v>
      </c>
      <c r="Q3" s="18">
        <v>60.63</v>
      </c>
      <c r="R3" s="18">
        <v>65.959999999999994</v>
      </c>
      <c r="S3" s="18">
        <v>51.71</v>
      </c>
      <c r="T3" s="18">
        <v>60.68</v>
      </c>
      <c r="V3" s="20">
        <v>78</v>
      </c>
      <c r="W3" s="20">
        <v>56</v>
      </c>
      <c r="X3" s="20">
        <v>31</v>
      </c>
      <c r="Y3" s="20">
        <v>97</v>
      </c>
    </row>
    <row r="4" spans="2:25" x14ac:dyDescent="0.25">
      <c r="B4">
        <v>51.87</v>
      </c>
      <c r="C4">
        <v>47.26</v>
      </c>
      <c r="E4" s="19">
        <v>58.6</v>
      </c>
      <c r="F4" s="19">
        <v>60.68</v>
      </c>
      <c r="H4" s="21">
        <v>80</v>
      </c>
      <c r="I4" s="21">
        <v>97</v>
      </c>
      <c r="L4" s="1">
        <v>85.27</v>
      </c>
      <c r="M4" s="1">
        <v>51.87</v>
      </c>
      <c r="N4" s="1">
        <v>77.25</v>
      </c>
      <c r="O4" s="1">
        <v>44.35</v>
      </c>
      <c r="Q4" s="18">
        <v>46.52</v>
      </c>
      <c r="R4" s="18">
        <v>58.6</v>
      </c>
      <c r="S4" s="18">
        <v>41.8</v>
      </c>
      <c r="T4" s="18">
        <v>47.09</v>
      </c>
      <c r="V4" s="20">
        <v>110</v>
      </c>
      <c r="W4" s="20">
        <v>80</v>
      </c>
      <c r="X4" s="20">
        <v>43</v>
      </c>
      <c r="Y4" s="20">
        <v>107</v>
      </c>
    </row>
    <row r="5" spans="2:25" x14ac:dyDescent="0.25">
      <c r="B5">
        <v>54.17</v>
      </c>
      <c r="C5">
        <v>44.35</v>
      </c>
      <c r="E5" s="19">
        <v>58.13</v>
      </c>
      <c r="F5" s="19">
        <v>47.09</v>
      </c>
      <c r="H5" s="21">
        <v>45</v>
      </c>
      <c r="I5" s="21">
        <v>107</v>
      </c>
      <c r="L5" s="1">
        <v>60.07</v>
      </c>
      <c r="M5" s="1">
        <v>54.17</v>
      </c>
      <c r="N5" s="1">
        <v>54.16</v>
      </c>
      <c r="O5" s="1">
        <v>42.59</v>
      </c>
      <c r="Q5" s="18">
        <v>48.55</v>
      </c>
      <c r="R5" s="18">
        <v>58.13</v>
      </c>
      <c r="S5" s="18">
        <v>31.61</v>
      </c>
      <c r="T5" s="18">
        <v>42.5</v>
      </c>
      <c r="V5" s="20">
        <v>20</v>
      </c>
      <c r="W5" s="20">
        <v>45</v>
      </c>
      <c r="X5" s="20">
        <v>44</v>
      </c>
      <c r="Y5" s="20">
        <v>25</v>
      </c>
    </row>
    <row r="6" spans="2:25" x14ac:dyDescent="0.25">
      <c r="B6">
        <v>65.53</v>
      </c>
      <c r="C6">
        <v>77.25</v>
      </c>
      <c r="E6" s="19">
        <v>60.63</v>
      </c>
      <c r="F6" s="19">
        <v>41.8</v>
      </c>
      <c r="H6" s="21">
        <v>78</v>
      </c>
      <c r="I6" s="21">
        <v>43</v>
      </c>
      <c r="L6" s="1">
        <v>28.27</v>
      </c>
      <c r="M6" s="1">
        <v>30.34</v>
      </c>
      <c r="N6" s="1">
        <v>18.239999999999998</v>
      </c>
      <c r="O6" s="1">
        <v>52.96</v>
      </c>
      <c r="Q6" s="18">
        <v>48.31</v>
      </c>
      <c r="R6" s="18">
        <v>42.7</v>
      </c>
      <c r="S6" s="18">
        <v>47.35</v>
      </c>
      <c r="T6" s="18">
        <v>36.29</v>
      </c>
      <c r="V6" s="20">
        <v>73</v>
      </c>
      <c r="W6" s="20">
        <v>26</v>
      </c>
      <c r="X6" s="20">
        <v>60</v>
      </c>
      <c r="Y6" s="20">
        <v>48</v>
      </c>
    </row>
    <row r="7" spans="2:25" x14ac:dyDescent="0.25">
      <c r="B7">
        <v>85.27</v>
      </c>
      <c r="C7">
        <v>54.16</v>
      </c>
      <c r="E7" s="19">
        <v>46.52</v>
      </c>
      <c r="F7" s="19">
        <v>31.61</v>
      </c>
      <c r="H7" s="21">
        <v>110</v>
      </c>
      <c r="I7" s="21">
        <v>44</v>
      </c>
      <c r="L7" s="1">
        <v>56.53</v>
      </c>
      <c r="M7" s="1">
        <v>7.62</v>
      </c>
      <c r="N7" s="1">
        <v>65.02</v>
      </c>
      <c r="O7" s="1">
        <v>43.05</v>
      </c>
      <c r="Q7" s="18">
        <v>50.15</v>
      </c>
      <c r="R7" s="18">
        <v>46.95</v>
      </c>
      <c r="S7" s="18">
        <v>29.23</v>
      </c>
      <c r="T7" s="18">
        <v>34.69</v>
      </c>
      <c r="V7" s="20">
        <v>50</v>
      </c>
      <c r="W7" s="20">
        <v>33</v>
      </c>
      <c r="X7" s="20">
        <v>49</v>
      </c>
      <c r="Y7" s="20">
        <v>94</v>
      </c>
    </row>
    <row r="8" spans="2:25" x14ac:dyDescent="0.25">
      <c r="B8">
        <v>60.07</v>
      </c>
      <c r="C8">
        <v>30.34</v>
      </c>
      <c r="E8" s="19">
        <v>48.55</v>
      </c>
      <c r="F8" s="19">
        <v>42.7</v>
      </c>
      <c r="H8" s="21">
        <v>20</v>
      </c>
      <c r="I8" s="21">
        <v>26</v>
      </c>
      <c r="L8" s="1">
        <v>66.349999999999994</v>
      </c>
      <c r="M8" s="1">
        <v>33.15</v>
      </c>
      <c r="N8" s="1">
        <v>69</v>
      </c>
      <c r="O8" s="1">
        <v>88.64</v>
      </c>
      <c r="Q8" s="18">
        <v>45.15</v>
      </c>
      <c r="R8" s="18">
        <v>41.95</v>
      </c>
      <c r="S8" s="18">
        <v>57.14</v>
      </c>
      <c r="T8" s="18">
        <v>60.45</v>
      </c>
      <c r="V8" s="20">
        <v>40</v>
      </c>
      <c r="W8" s="20">
        <v>82</v>
      </c>
      <c r="X8" s="20">
        <v>66</v>
      </c>
      <c r="Y8" s="20">
        <v>41</v>
      </c>
    </row>
    <row r="9" spans="2:25" x14ac:dyDescent="0.25">
      <c r="B9">
        <v>7.62</v>
      </c>
      <c r="C9">
        <v>18.239999999999998</v>
      </c>
      <c r="E9" s="19">
        <v>46.95</v>
      </c>
      <c r="F9" s="19">
        <v>47.35</v>
      </c>
      <c r="H9" s="21">
        <v>33</v>
      </c>
      <c r="I9" s="21">
        <v>60</v>
      </c>
      <c r="L9" s="1">
        <v>52.43</v>
      </c>
      <c r="M9" s="1">
        <v>57.56</v>
      </c>
      <c r="N9" s="1">
        <v>60.9</v>
      </c>
      <c r="O9" s="1">
        <v>79.47</v>
      </c>
      <c r="Q9" s="18">
        <v>64.41</v>
      </c>
      <c r="R9" s="18">
        <v>41.09</v>
      </c>
      <c r="S9" s="18">
        <v>53.82</v>
      </c>
      <c r="T9" s="18">
        <v>49.71</v>
      </c>
      <c r="V9" s="20">
        <v>96</v>
      </c>
      <c r="W9" s="20">
        <v>67</v>
      </c>
      <c r="X9" s="20">
        <v>76</v>
      </c>
      <c r="Y9" s="20">
        <v>88</v>
      </c>
    </row>
    <row r="10" spans="2:25" x14ac:dyDescent="0.25">
      <c r="B10">
        <v>28.27</v>
      </c>
      <c r="C10">
        <v>65.02</v>
      </c>
      <c r="E10" s="19">
        <v>48.31</v>
      </c>
      <c r="F10" s="19">
        <v>29.23</v>
      </c>
      <c r="H10" s="21">
        <v>73</v>
      </c>
      <c r="I10" s="21">
        <v>49</v>
      </c>
      <c r="L10" s="1">
        <v>67.14</v>
      </c>
      <c r="M10" s="1">
        <v>50.55</v>
      </c>
      <c r="N10" s="1">
        <v>64.02</v>
      </c>
      <c r="O10" s="1">
        <v>34.520000000000003</v>
      </c>
      <c r="Q10" s="18">
        <v>38.1</v>
      </c>
      <c r="R10" s="18">
        <v>38.909999999999997</v>
      </c>
      <c r="S10" s="18">
        <v>66.989999999999995</v>
      </c>
      <c r="T10" s="18">
        <v>58.73</v>
      </c>
      <c r="V10" s="20">
        <v>27</v>
      </c>
      <c r="W10" s="20">
        <v>108</v>
      </c>
      <c r="X10" s="20">
        <v>84</v>
      </c>
      <c r="Y10" s="20">
        <v>26</v>
      </c>
    </row>
    <row r="11" spans="2:25" x14ac:dyDescent="0.25">
      <c r="B11">
        <v>33.15</v>
      </c>
      <c r="C11">
        <v>42.59</v>
      </c>
      <c r="E11" s="19">
        <v>41.95</v>
      </c>
      <c r="F11" s="19">
        <v>42.5</v>
      </c>
      <c r="H11" s="21">
        <v>82</v>
      </c>
      <c r="I11" s="21">
        <v>25</v>
      </c>
      <c r="L11" s="1">
        <v>20.84</v>
      </c>
      <c r="M11" s="1">
        <v>70.180000000000007</v>
      </c>
      <c r="N11" s="1">
        <v>57.23</v>
      </c>
      <c r="O11" s="1">
        <v>70.7</v>
      </c>
      <c r="Q11" s="18">
        <v>41.96</v>
      </c>
      <c r="R11" s="18">
        <v>49.28</v>
      </c>
      <c r="S11" s="18">
        <v>45.37</v>
      </c>
      <c r="T11" s="18">
        <v>60.21</v>
      </c>
      <c r="V11" s="20">
        <v>70</v>
      </c>
      <c r="W11" s="20">
        <v>65</v>
      </c>
      <c r="X11" s="20">
        <v>89</v>
      </c>
      <c r="Y11" s="20">
        <v>71</v>
      </c>
    </row>
    <row r="12" spans="2:25" x14ac:dyDescent="0.25">
      <c r="B12">
        <v>56.53</v>
      </c>
      <c r="C12">
        <v>52.96</v>
      </c>
      <c r="E12" s="19">
        <v>50.15</v>
      </c>
      <c r="F12" s="19">
        <v>36.29</v>
      </c>
      <c r="H12" s="21">
        <v>50</v>
      </c>
      <c r="I12" s="21">
        <v>48</v>
      </c>
      <c r="L12" s="1">
        <v>51.34</v>
      </c>
      <c r="M12" s="1">
        <v>38.49</v>
      </c>
      <c r="N12" s="1">
        <v>49.78</v>
      </c>
      <c r="O12" s="1">
        <v>86.62</v>
      </c>
      <c r="Q12" s="18">
        <v>58.49</v>
      </c>
      <c r="R12" s="18">
        <v>34.46</v>
      </c>
      <c r="S12" s="18">
        <v>47.39</v>
      </c>
      <c r="T12" s="18">
        <v>41.81</v>
      </c>
      <c r="V12" s="20">
        <v>29</v>
      </c>
      <c r="W12" s="20">
        <v>81</v>
      </c>
      <c r="X12" s="20">
        <v>70</v>
      </c>
      <c r="Y12" s="20">
        <v>43</v>
      </c>
    </row>
    <row r="13" spans="2:25" x14ac:dyDescent="0.25">
      <c r="B13">
        <v>57.56</v>
      </c>
      <c r="C13">
        <v>69</v>
      </c>
      <c r="E13" s="19">
        <v>41.09</v>
      </c>
      <c r="F13" s="19">
        <v>57.14</v>
      </c>
      <c r="H13" s="21">
        <v>67</v>
      </c>
      <c r="I13" s="21">
        <v>66</v>
      </c>
      <c r="L13" s="1">
        <v>16.149999999999999</v>
      </c>
      <c r="M13" s="1">
        <v>57.48</v>
      </c>
      <c r="N13" s="1">
        <v>34.57</v>
      </c>
      <c r="O13" s="1">
        <v>55.31</v>
      </c>
      <c r="Q13" s="18">
        <v>41.62</v>
      </c>
      <c r="R13" s="18">
        <v>58.05</v>
      </c>
      <c r="S13" s="18">
        <v>44.34</v>
      </c>
      <c r="T13" s="18">
        <v>59.03</v>
      </c>
      <c r="V13" s="20">
        <v>33</v>
      </c>
      <c r="W13" s="20">
        <v>85</v>
      </c>
      <c r="X13" s="20">
        <v>73</v>
      </c>
      <c r="Y13" s="20">
        <v>11</v>
      </c>
    </row>
    <row r="14" spans="2:25" x14ac:dyDescent="0.25">
      <c r="B14">
        <v>50.55</v>
      </c>
      <c r="C14">
        <v>60.9</v>
      </c>
      <c r="E14" s="19">
        <v>38.909999999999997</v>
      </c>
      <c r="F14" s="19">
        <v>53.82</v>
      </c>
      <c r="H14" s="21">
        <v>108</v>
      </c>
      <c r="I14" s="21">
        <v>76</v>
      </c>
      <c r="L14" s="1">
        <v>33.78</v>
      </c>
      <c r="M14" s="1">
        <v>79.319999999999993</v>
      </c>
      <c r="N14" s="1">
        <v>34.200000000000003</v>
      </c>
      <c r="O14" s="1">
        <v>73.72</v>
      </c>
      <c r="Q14" s="18">
        <v>60.58</v>
      </c>
      <c r="R14" s="18">
        <v>58.73</v>
      </c>
      <c r="S14" s="18">
        <v>48.67</v>
      </c>
      <c r="T14" s="18">
        <v>61.54</v>
      </c>
      <c r="V14" s="20">
        <v>88</v>
      </c>
      <c r="W14" s="20">
        <v>18</v>
      </c>
      <c r="X14" s="20">
        <v>43</v>
      </c>
      <c r="Y14" s="20">
        <v>101</v>
      </c>
    </row>
    <row r="15" spans="2:25" x14ac:dyDescent="0.25">
      <c r="B15">
        <v>66.349999999999994</v>
      </c>
      <c r="C15">
        <v>64.02</v>
      </c>
      <c r="E15" s="19">
        <v>45.15</v>
      </c>
      <c r="F15" s="19">
        <v>66.989999999999995</v>
      </c>
      <c r="H15" s="21">
        <v>40</v>
      </c>
      <c r="I15" s="21">
        <v>84</v>
      </c>
      <c r="L15" s="1">
        <v>69.900000000000006</v>
      </c>
      <c r="M15" s="1">
        <v>42.68</v>
      </c>
      <c r="N15" s="1">
        <v>110.32</v>
      </c>
      <c r="O15" s="1">
        <v>46.81</v>
      </c>
      <c r="Q15" s="18">
        <v>51.29</v>
      </c>
      <c r="R15" s="18">
        <v>54.56</v>
      </c>
      <c r="S15" s="18">
        <v>48.96</v>
      </c>
      <c r="T15" s="18">
        <v>82.86</v>
      </c>
      <c r="V15" s="20">
        <v>76</v>
      </c>
      <c r="W15" s="20">
        <v>31</v>
      </c>
      <c r="X15" s="20">
        <v>49</v>
      </c>
      <c r="Y15" s="20">
        <v>101</v>
      </c>
    </row>
    <row r="16" spans="2:25" x14ac:dyDescent="0.25">
      <c r="B16">
        <v>70.180000000000007</v>
      </c>
      <c r="C16">
        <v>57.23</v>
      </c>
      <c r="E16" s="19">
        <v>49.28</v>
      </c>
      <c r="F16" s="19">
        <v>45.37</v>
      </c>
      <c r="H16" s="21">
        <v>65</v>
      </c>
      <c r="I16" s="21">
        <v>89</v>
      </c>
      <c r="L16" s="1">
        <v>42.14</v>
      </c>
      <c r="M16" s="1">
        <v>61.8</v>
      </c>
      <c r="N16" s="1">
        <v>64.680000000000007</v>
      </c>
      <c r="O16" s="1">
        <v>18.489999999999998</v>
      </c>
      <c r="Q16" s="18">
        <v>34.369999999999997</v>
      </c>
      <c r="R16" s="18">
        <v>57.18</v>
      </c>
      <c r="S16" s="18">
        <v>55.72</v>
      </c>
      <c r="T16" s="18">
        <v>37.29</v>
      </c>
      <c r="V16" s="20">
        <v>65</v>
      </c>
      <c r="W16" s="20">
        <v>26</v>
      </c>
      <c r="X16" s="20">
        <v>49</v>
      </c>
      <c r="Y16" s="20">
        <v>64</v>
      </c>
    </row>
    <row r="17" spans="2:25" x14ac:dyDescent="0.25">
      <c r="B17">
        <v>52.43</v>
      </c>
      <c r="C17">
        <v>49.78</v>
      </c>
      <c r="E17" s="19">
        <v>64.41</v>
      </c>
      <c r="F17" s="19">
        <v>47.39</v>
      </c>
      <c r="H17" s="21">
        <v>96</v>
      </c>
      <c r="I17" s="21">
        <v>70</v>
      </c>
      <c r="L17" s="1">
        <v>56.72</v>
      </c>
      <c r="M17" s="1">
        <v>60.27</v>
      </c>
      <c r="N17" s="1">
        <v>61.01</v>
      </c>
      <c r="O17" s="1">
        <v>54.45</v>
      </c>
      <c r="Q17" s="18">
        <v>35.75</v>
      </c>
      <c r="R17" s="18">
        <v>49.73</v>
      </c>
      <c r="S17" s="18">
        <v>50.78</v>
      </c>
      <c r="T17" s="18">
        <v>63.77</v>
      </c>
      <c r="V17" s="20">
        <v>62</v>
      </c>
      <c r="W17" s="20">
        <v>109</v>
      </c>
      <c r="X17" s="20">
        <v>49</v>
      </c>
      <c r="Y17" s="20">
        <v>36</v>
      </c>
    </row>
    <row r="18" spans="2:25" x14ac:dyDescent="0.25">
      <c r="B18">
        <v>38.49</v>
      </c>
      <c r="C18">
        <v>43.05</v>
      </c>
      <c r="E18" s="19">
        <v>34.46</v>
      </c>
      <c r="F18" s="19">
        <v>34.69</v>
      </c>
      <c r="H18" s="21">
        <v>81</v>
      </c>
      <c r="I18" s="21">
        <v>94</v>
      </c>
      <c r="L18" s="1">
        <v>58.64</v>
      </c>
      <c r="M18" s="1">
        <v>59.63</v>
      </c>
      <c r="N18" s="1">
        <v>33.299999999999997</v>
      </c>
      <c r="O18" s="1">
        <v>39.630000000000003</v>
      </c>
      <c r="Q18" s="18">
        <v>68.349999999999994</v>
      </c>
      <c r="R18" s="18">
        <v>54.94</v>
      </c>
      <c r="S18" s="18">
        <v>51.68</v>
      </c>
      <c r="T18" s="18">
        <v>41.24</v>
      </c>
      <c r="V18" s="20">
        <v>104</v>
      </c>
      <c r="W18" s="20">
        <v>73</v>
      </c>
      <c r="X18" s="20">
        <v>59</v>
      </c>
      <c r="Y18" s="20">
        <v>85</v>
      </c>
    </row>
    <row r="19" spans="2:25" x14ac:dyDescent="0.25">
      <c r="B19">
        <v>67.14</v>
      </c>
      <c r="C19">
        <v>88.64</v>
      </c>
      <c r="E19" s="19">
        <v>38.1</v>
      </c>
      <c r="F19" s="19">
        <v>60.45</v>
      </c>
      <c r="H19" s="21">
        <v>27</v>
      </c>
      <c r="I19" s="21">
        <v>41</v>
      </c>
      <c r="L19" s="1">
        <v>38.18</v>
      </c>
      <c r="M19" s="1">
        <v>47.28</v>
      </c>
      <c r="N19" s="1">
        <v>59.27</v>
      </c>
      <c r="O19" s="1">
        <v>80.09</v>
      </c>
      <c r="Q19" s="18">
        <v>50.14</v>
      </c>
      <c r="R19" s="18">
        <v>53.99</v>
      </c>
      <c r="S19" s="18">
        <v>44.56</v>
      </c>
      <c r="T19" s="18">
        <v>56.88</v>
      </c>
      <c r="V19" s="20">
        <v>18</v>
      </c>
      <c r="W19" s="20">
        <v>75</v>
      </c>
      <c r="X19" s="20">
        <v>40</v>
      </c>
      <c r="Y19" s="20">
        <v>61</v>
      </c>
    </row>
    <row r="20" spans="2:25" x14ac:dyDescent="0.25">
      <c r="B20">
        <v>20.84</v>
      </c>
      <c r="C20">
        <v>79.47</v>
      </c>
      <c r="E20" s="19">
        <v>41.96</v>
      </c>
      <c r="F20" s="19">
        <v>49.71</v>
      </c>
      <c r="H20" s="21">
        <v>70</v>
      </c>
      <c r="I20" s="21">
        <v>88</v>
      </c>
      <c r="M20" s="1">
        <v>47.04</v>
      </c>
      <c r="N20" s="1">
        <v>47.34</v>
      </c>
      <c r="O20" s="1">
        <v>55.25</v>
      </c>
      <c r="Q20" s="19"/>
      <c r="R20" s="18">
        <v>51.48</v>
      </c>
      <c r="S20" s="18">
        <v>46.41</v>
      </c>
      <c r="T20" s="18">
        <v>36.880000000000003</v>
      </c>
      <c r="V20" s="21"/>
      <c r="W20" s="20">
        <v>42</v>
      </c>
      <c r="X20" s="20">
        <v>42</v>
      </c>
      <c r="Y20" s="20">
        <v>59</v>
      </c>
    </row>
    <row r="21" spans="2:25" x14ac:dyDescent="0.25">
      <c r="B21">
        <v>51.34</v>
      </c>
      <c r="C21">
        <v>34.520000000000003</v>
      </c>
      <c r="E21" s="19">
        <v>58.49</v>
      </c>
      <c r="F21" s="19">
        <v>58.73</v>
      </c>
      <c r="H21" s="21">
        <v>29</v>
      </c>
      <c r="I21" s="21">
        <v>26</v>
      </c>
      <c r="M21" s="1">
        <v>41.89</v>
      </c>
      <c r="N21" s="1">
        <v>60.68</v>
      </c>
      <c r="O21" s="1">
        <v>46.69</v>
      </c>
      <c r="Q21" s="19"/>
      <c r="R21" s="18">
        <v>42.02</v>
      </c>
      <c r="S21" s="18">
        <v>69.62</v>
      </c>
      <c r="T21" s="18">
        <v>41.21</v>
      </c>
      <c r="V21" s="21"/>
      <c r="W21" s="20">
        <v>108</v>
      </c>
      <c r="X21" s="20">
        <v>99</v>
      </c>
      <c r="Y21" s="20">
        <v>23</v>
      </c>
    </row>
    <row r="22" spans="2:25" x14ac:dyDescent="0.25">
      <c r="B22">
        <v>16.149999999999999</v>
      </c>
      <c r="C22">
        <v>34.57</v>
      </c>
      <c r="E22" s="19">
        <v>41.62</v>
      </c>
      <c r="F22" s="19">
        <v>44.34</v>
      </c>
      <c r="H22" s="21">
        <v>33</v>
      </c>
      <c r="I22" s="21">
        <v>73</v>
      </c>
      <c r="M22" s="1">
        <v>46.46</v>
      </c>
      <c r="N22" s="1">
        <v>69.23</v>
      </c>
      <c r="O22" s="1">
        <v>58.62</v>
      </c>
      <c r="Q22" s="19"/>
      <c r="R22" s="18">
        <v>64.98</v>
      </c>
      <c r="S22" s="18">
        <v>44.53</v>
      </c>
      <c r="T22" s="18">
        <v>45.72</v>
      </c>
      <c r="V22" s="21"/>
      <c r="W22" s="20">
        <v>96</v>
      </c>
      <c r="X22" s="20">
        <v>14</v>
      </c>
      <c r="Y22" s="20">
        <v>38</v>
      </c>
    </row>
    <row r="23" spans="2:25" x14ac:dyDescent="0.25">
      <c r="B23">
        <v>79.319999999999993</v>
      </c>
      <c r="C23">
        <v>70.7</v>
      </c>
      <c r="E23" s="19">
        <v>58.73</v>
      </c>
      <c r="F23" s="19">
        <v>60.21</v>
      </c>
      <c r="H23" s="21">
        <v>18</v>
      </c>
      <c r="I23" s="21">
        <v>71</v>
      </c>
      <c r="M23" s="1">
        <v>35.69</v>
      </c>
      <c r="N23" s="1">
        <v>68.77</v>
      </c>
      <c r="O23" s="1">
        <v>45.05</v>
      </c>
      <c r="Q23" s="19"/>
      <c r="R23" s="18">
        <v>44.62</v>
      </c>
      <c r="S23" s="18">
        <v>54.04</v>
      </c>
      <c r="T23" s="18">
        <v>44.52</v>
      </c>
      <c r="V23" s="21"/>
      <c r="W23" s="20">
        <v>89</v>
      </c>
      <c r="X23" s="20">
        <v>54</v>
      </c>
      <c r="Y23" s="20">
        <v>72</v>
      </c>
    </row>
    <row r="24" spans="2:25" x14ac:dyDescent="0.25">
      <c r="B24">
        <v>42.68</v>
      </c>
      <c r="C24">
        <v>86.62</v>
      </c>
      <c r="E24" s="19">
        <v>54.56</v>
      </c>
      <c r="F24" s="19">
        <v>41.81</v>
      </c>
      <c r="H24" s="21">
        <v>31</v>
      </c>
      <c r="I24" s="21">
        <v>43</v>
      </c>
      <c r="M24" s="1">
        <v>20.64</v>
      </c>
      <c r="N24" s="1">
        <v>52.59</v>
      </c>
      <c r="O24" s="1">
        <v>41.28</v>
      </c>
      <c r="Q24" s="19"/>
      <c r="R24" s="18">
        <v>42.38</v>
      </c>
      <c r="S24" s="18">
        <v>44.11</v>
      </c>
      <c r="T24" s="18">
        <v>57.76</v>
      </c>
      <c r="V24" s="21"/>
      <c r="W24" s="20">
        <v>71</v>
      </c>
      <c r="X24" s="20">
        <v>44</v>
      </c>
      <c r="Y24" s="20">
        <v>20</v>
      </c>
    </row>
    <row r="25" spans="2:25" x14ac:dyDescent="0.25">
      <c r="B25">
        <v>61.8</v>
      </c>
      <c r="C25">
        <v>55.31</v>
      </c>
      <c r="E25" s="19">
        <v>57.18</v>
      </c>
      <c r="F25" s="19">
        <v>59.03</v>
      </c>
      <c r="H25" s="21">
        <v>26</v>
      </c>
      <c r="I25" s="21">
        <v>11</v>
      </c>
      <c r="M25" s="1">
        <v>46.77</v>
      </c>
      <c r="N25" s="1">
        <v>45.57</v>
      </c>
      <c r="O25" s="1">
        <v>40.090000000000003</v>
      </c>
      <c r="Q25" s="19"/>
      <c r="R25" s="18">
        <v>54.11</v>
      </c>
      <c r="S25" s="18">
        <v>66.489999999999995</v>
      </c>
      <c r="T25" s="18">
        <v>48.91</v>
      </c>
      <c r="V25" s="21"/>
      <c r="W25" s="20">
        <v>76</v>
      </c>
      <c r="X25" s="20">
        <v>72</v>
      </c>
      <c r="Y25" s="20">
        <v>51</v>
      </c>
    </row>
    <row r="26" spans="2:25" x14ac:dyDescent="0.25">
      <c r="B26">
        <v>33.78</v>
      </c>
      <c r="C26">
        <v>73.72</v>
      </c>
      <c r="E26" s="19">
        <v>60.58</v>
      </c>
      <c r="F26" s="19">
        <v>61.54</v>
      </c>
      <c r="H26" s="21">
        <v>88</v>
      </c>
      <c r="I26" s="21">
        <v>101</v>
      </c>
      <c r="M26" s="1">
        <v>53.83</v>
      </c>
      <c r="N26" s="1">
        <v>48.77</v>
      </c>
      <c r="O26" s="1">
        <v>49.33</v>
      </c>
      <c r="Q26" s="19"/>
      <c r="R26" s="18">
        <v>43.92</v>
      </c>
      <c r="S26" s="18">
        <v>58.58</v>
      </c>
      <c r="T26" s="18">
        <v>56.46</v>
      </c>
      <c r="V26" s="21"/>
      <c r="W26" s="20">
        <v>86</v>
      </c>
      <c r="X26" s="20">
        <v>87</v>
      </c>
      <c r="Y26" s="20">
        <v>71</v>
      </c>
    </row>
    <row r="27" spans="2:25" x14ac:dyDescent="0.25">
      <c r="B27">
        <v>60.27</v>
      </c>
      <c r="C27">
        <v>46.81</v>
      </c>
      <c r="E27" s="19">
        <v>49.73</v>
      </c>
      <c r="F27" s="19">
        <v>82.86</v>
      </c>
      <c r="H27" s="21">
        <v>109</v>
      </c>
      <c r="I27" s="21">
        <v>101</v>
      </c>
      <c r="M27" s="1">
        <v>57.89</v>
      </c>
      <c r="N27" s="1">
        <v>-1.97</v>
      </c>
      <c r="O27" s="1">
        <v>49.44</v>
      </c>
      <c r="Q27" s="19"/>
      <c r="R27" s="18">
        <v>55.66</v>
      </c>
      <c r="S27" s="18">
        <v>39.64</v>
      </c>
      <c r="T27" s="18">
        <v>51.3</v>
      </c>
      <c r="V27" s="21"/>
      <c r="W27" s="20">
        <v>91</v>
      </c>
      <c r="X27" s="20">
        <v>100</v>
      </c>
      <c r="Y27" s="20">
        <v>22</v>
      </c>
    </row>
    <row r="28" spans="2:25" x14ac:dyDescent="0.25">
      <c r="B28">
        <v>59.63</v>
      </c>
      <c r="C28">
        <v>34.200000000000003</v>
      </c>
      <c r="E28" s="19">
        <v>54.94</v>
      </c>
      <c r="F28" s="19">
        <v>48.67</v>
      </c>
      <c r="H28" s="21">
        <v>73</v>
      </c>
      <c r="I28" s="21">
        <v>43</v>
      </c>
      <c r="M28" s="1">
        <v>22</v>
      </c>
      <c r="O28" s="1">
        <v>63.15</v>
      </c>
      <c r="Q28" s="19"/>
      <c r="R28" s="18">
        <v>33.99</v>
      </c>
      <c r="S28" s="19"/>
      <c r="T28" s="18">
        <v>40.6</v>
      </c>
      <c r="V28" s="21"/>
      <c r="W28" s="20">
        <v>93</v>
      </c>
      <c r="X28" s="21"/>
      <c r="Y28" s="20">
        <v>63</v>
      </c>
    </row>
    <row r="29" spans="2:25" x14ac:dyDescent="0.25">
      <c r="B29">
        <v>47.28</v>
      </c>
      <c r="C29">
        <v>18.489999999999998</v>
      </c>
      <c r="E29" s="19">
        <v>53.99</v>
      </c>
      <c r="F29" s="19">
        <v>37.29</v>
      </c>
      <c r="H29" s="21">
        <v>75</v>
      </c>
      <c r="I29" s="21">
        <v>64</v>
      </c>
      <c r="O29" s="1">
        <v>32.81</v>
      </c>
      <c r="Q29" s="19"/>
      <c r="R29" s="19"/>
      <c r="S29" s="19"/>
      <c r="T29" s="18">
        <v>49.59</v>
      </c>
      <c r="V29" s="21"/>
      <c r="W29" s="21"/>
      <c r="X29" s="21"/>
      <c r="Y29" s="20">
        <v>14</v>
      </c>
    </row>
    <row r="30" spans="2:25" x14ac:dyDescent="0.25">
      <c r="B30">
        <v>47.04</v>
      </c>
      <c r="C30">
        <v>54.45</v>
      </c>
      <c r="E30" s="19">
        <v>51.48</v>
      </c>
      <c r="F30" s="19">
        <v>63.77</v>
      </c>
      <c r="H30" s="21">
        <v>42</v>
      </c>
      <c r="I30" s="21">
        <v>36</v>
      </c>
      <c r="O30" s="1">
        <v>66.05</v>
      </c>
      <c r="Q30" s="19"/>
      <c r="R30" s="19"/>
      <c r="S30" s="19"/>
      <c r="T30" s="18">
        <v>36.31</v>
      </c>
      <c r="V30" s="21"/>
      <c r="W30" s="21"/>
      <c r="X30" s="21"/>
      <c r="Y30" s="20">
        <v>22</v>
      </c>
    </row>
    <row r="31" spans="2:25" x14ac:dyDescent="0.25">
      <c r="B31">
        <v>69.900000000000006</v>
      </c>
      <c r="C31">
        <v>39.630000000000003</v>
      </c>
      <c r="E31" s="19">
        <v>51.29</v>
      </c>
      <c r="F31" s="19">
        <v>41.24</v>
      </c>
      <c r="H31" s="21">
        <v>76</v>
      </c>
      <c r="I31" s="21">
        <v>85</v>
      </c>
      <c r="O31" s="1">
        <v>60.06</v>
      </c>
      <c r="Q31" s="19"/>
      <c r="R31" s="19"/>
      <c r="S31" s="19"/>
      <c r="T31" s="18">
        <v>51</v>
      </c>
      <c r="V31" s="21"/>
      <c r="W31" s="21"/>
      <c r="X31" s="21"/>
      <c r="Y31" s="20">
        <v>14</v>
      </c>
    </row>
    <row r="32" spans="2:25" x14ac:dyDescent="0.25">
      <c r="B32">
        <v>41.89</v>
      </c>
      <c r="C32">
        <v>110.32</v>
      </c>
      <c r="E32" s="19">
        <v>42.02</v>
      </c>
      <c r="F32" s="19">
        <v>48.96</v>
      </c>
      <c r="H32" s="21">
        <v>108</v>
      </c>
      <c r="I32" s="21">
        <v>49</v>
      </c>
      <c r="O32" s="1">
        <v>28.98</v>
      </c>
      <c r="Q32" s="19"/>
      <c r="R32" s="19"/>
      <c r="S32" s="19"/>
      <c r="T32" s="18">
        <v>34.11</v>
      </c>
      <c r="V32" s="21"/>
      <c r="W32" s="21"/>
      <c r="X32" s="21"/>
      <c r="Y32" s="20">
        <v>59</v>
      </c>
    </row>
    <row r="33" spans="2:25" x14ac:dyDescent="0.25">
      <c r="B33">
        <v>42.14</v>
      </c>
      <c r="C33">
        <v>80.09</v>
      </c>
      <c r="E33" s="19">
        <v>34.369999999999997</v>
      </c>
      <c r="F33" s="19">
        <v>56.88</v>
      </c>
      <c r="H33" s="21">
        <v>65</v>
      </c>
      <c r="I33" s="21">
        <v>61</v>
      </c>
      <c r="O33" s="1">
        <v>43.72</v>
      </c>
      <c r="Q33" s="19"/>
      <c r="R33" s="19"/>
      <c r="S33" s="19"/>
      <c r="T33" s="18">
        <v>59.89</v>
      </c>
      <c r="V33" s="21"/>
      <c r="W33" s="21"/>
      <c r="X33" s="21"/>
      <c r="Y33" s="20">
        <v>78</v>
      </c>
    </row>
    <row r="34" spans="2:25" x14ac:dyDescent="0.25">
      <c r="B34">
        <v>46.46</v>
      </c>
      <c r="C34">
        <v>57.48</v>
      </c>
      <c r="E34" s="19">
        <v>64.98</v>
      </c>
      <c r="F34" s="19">
        <v>58.05</v>
      </c>
      <c r="H34" s="21">
        <v>96</v>
      </c>
      <c r="I34" s="21">
        <v>85</v>
      </c>
      <c r="O34" s="1">
        <v>66.930000000000007</v>
      </c>
      <c r="Q34" s="19"/>
      <c r="R34" s="19"/>
      <c r="S34" s="19"/>
      <c r="T34" s="18">
        <v>55.17</v>
      </c>
      <c r="V34" s="21"/>
      <c r="W34" s="21"/>
      <c r="X34" s="21"/>
      <c r="Y34" s="20">
        <v>86</v>
      </c>
    </row>
    <row r="35" spans="2:25" x14ac:dyDescent="0.25">
      <c r="B35">
        <v>35.69</v>
      </c>
      <c r="C35">
        <v>64.680000000000007</v>
      </c>
      <c r="E35" s="19">
        <v>44.62</v>
      </c>
      <c r="F35" s="19">
        <v>55.72</v>
      </c>
      <c r="H35" s="21">
        <v>89</v>
      </c>
      <c r="I35" s="21">
        <v>49</v>
      </c>
    </row>
    <row r="36" spans="2:25" x14ac:dyDescent="0.25">
      <c r="B36">
        <v>56.72</v>
      </c>
      <c r="C36">
        <v>61.01</v>
      </c>
      <c r="E36" s="19">
        <v>35.75</v>
      </c>
      <c r="F36" s="19">
        <v>50.78</v>
      </c>
      <c r="H36" s="21">
        <v>62</v>
      </c>
      <c r="I36" s="21">
        <v>49</v>
      </c>
    </row>
    <row r="37" spans="2:25" x14ac:dyDescent="0.25">
      <c r="B37">
        <v>58.64</v>
      </c>
      <c r="C37">
        <v>33.299999999999997</v>
      </c>
      <c r="E37" s="19">
        <v>68.349999999999994</v>
      </c>
      <c r="F37" s="19">
        <v>51.68</v>
      </c>
      <c r="H37" s="21">
        <v>104</v>
      </c>
      <c r="I37" s="21">
        <v>59</v>
      </c>
    </row>
    <row r="38" spans="2:25" x14ac:dyDescent="0.25">
      <c r="B38">
        <v>20.64</v>
      </c>
      <c r="C38">
        <v>59.27</v>
      </c>
      <c r="E38" s="19">
        <v>42.38</v>
      </c>
      <c r="F38" s="19">
        <v>44.56</v>
      </c>
      <c r="H38" s="21">
        <v>71</v>
      </c>
      <c r="I38" s="21">
        <v>40</v>
      </c>
    </row>
    <row r="39" spans="2:25" x14ac:dyDescent="0.25">
      <c r="B39">
        <v>46.77</v>
      </c>
      <c r="C39">
        <v>47.34</v>
      </c>
      <c r="E39" s="19">
        <v>54.11</v>
      </c>
      <c r="F39" s="19">
        <v>46.41</v>
      </c>
      <c r="H39" s="21">
        <v>76</v>
      </c>
      <c r="I39" s="21">
        <v>42</v>
      </c>
    </row>
    <row r="40" spans="2:25" x14ac:dyDescent="0.25">
      <c r="B40">
        <v>53.83</v>
      </c>
      <c r="C40">
        <v>55.25</v>
      </c>
      <c r="E40" s="19">
        <v>43.92</v>
      </c>
      <c r="F40" s="19">
        <v>36.880000000000003</v>
      </c>
      <c r="H40" s="21">
        <v>86</v>
      </c>
      <c r="I40" s="21">
        <v>59</v>
      </c>
    </row>
    <row r="41" spans="2:25" x14ac:dyDescent="0.25">
      <c r="B41">
        <v>57.89</v>
      </c>
      <c r="C41">
        <v>60.68</v>
      </c>
      <c r="E41" s="19">
        <v>55.66</v>
      </c>
      <c r="F41" s="19">
        <v>69.62</v>
      </c>
      <c r="H41" s="21">
        <v>91</v>
      </c>
      <c r="I41" s="21">
        <v>99</v>
      </c>
    </row>
    <row r="42" spans="2:25" x14ac:dyDescent="0.25">
      <c r="B42">
        <v>38.18</v>
      </c>
      <c r="C42">
        <v>46.69</v>
      </c>
      <c r="E42" s="19">
        <v>50.14</v>
      </c>
      <c r="F42" s="19">
        <v>41.21</v>
      </c>
      <c r="H42" s="21">
        <v>18</v>
      </c>
      <c r="I42" s="21">
        <v>23</v>
      </c>
    </row>
    <row r="43" spans="2:25" x14ac:dyDescent="0.25">
      <c r="C43">
        <v>58.62</v>
      </c>
      <c r="E43" s="19"/>
      <c r="F43" s="19">
        <v>45.72</v>
      </c>
      <c r="H43" s="21"/>
      <c r="I43" s="21">
        <v>38</v>
      </c>
    </row>
    <row r="44" spans="2:25" x14ac:dyDescent="0.25">
      <c r="C44">
        <v>69.23</v>
      </c>
      <c r="E44" s="19"/>
      <c r="F44" s="19">
        <v>44.53</v>
      </c>
      <c r="H44" s="21"/>
      <c r="I44" s="21">
        <v>14</v>
      </c>
    </row>
    <row r="45" spans="2:25" x14ac:dyDescent="0.25">
      <c r="C45">
        <v>45.05</v>
      </c>
      <c r="E45" s="19"/>
      <c r="F45" s="19">
        <v>44.52</v>
      </c>
      <c r="H45" s="21"/>
      <c r="I45" s="21">
        <v>72</v>
      </c>
    </row>
    <row r="46" spans="2:25" x14ac:dyDescent="0.25">
      <c r="C46">
        <v>41.28</v>
      </c>
      <c r="E46" s="19"/>
      <c r="F46" s="19">
        <v>57.76</v>
      </c>
      <c r="H46" s="21"/>
      <c r="I46" s="21">
        <v>20</v>
      </c>
    </row>
    <row r="47" spans="2:25" x14ac:dyDescent="0.25">
      <c r="C47">
        <v>40.090000000000003</v>
      </c>
      <c r="E47" s="19"/>
      <c r="F47" s="19">
        <v>48.91</v>
      </c>
      <c r="H47" s="21"/>
      <c r="I47" s="21">
        <v>51</v>
      </c>
    </row>
    <row r="48" spans="2:25" x14ac:dyDescent="0.25">
      <c r="C48">
        <v>68.77</v>
      </c>
      <c r="E48" s="19"/>
      <c r="F48" s="19">
        <v>54.04</v>
      </c>
      <c r="H48" s="21"/>
      <c r="I48" s="21">
        <v>54</v>
      </c>
    </row>
    <row r="49" spans="3:9" x14ac:dyDescent="0.25">
      <c r="C49">
        <v>49.33</v>
      </c>
      <c r="E49" s="19"/>
      <c r="F49" s="19">
        <v>56.46</v>
      </c>
      <c r="H49" s="21"/>
      <c r="I49" s="21">
        <v>71</v>
      </c>
    </row>
    <row r="50" spans="3:9" x14ac:dyDescent="0.25">
      <c r="C50">
        <v>49.44</v>
      </c>
      <c r="E50" s="19"/>
      <c r="F50" s="19">
        <v>51.3</v>
      </c>
      <c r="H50" s="21"/>
      <c r="I50" s="21">
        <v>22</v>
      </c>
    </row>
    <row r="51" spans="3:9" x14ac:dyDescent="0.25">
      <c r="C51">
        <v>63.15</v>
      </c>
      <c r="E51" s="19"/>
      <c r="F51" s="19">
        <v>40.6</v>
      </c>
      <c r="H51" s="21"/>
      <c r="I51" s="21">
        <v>63</v>
      </c>
    </row>
    <row r="52" spans="3:9" x14ac:dyDescent="0.25">
      <c r="C52">
        <v>32.81</v>
      </c>
      <c r="E52" s="19"/>
      <c r="F52" s="19">
        <v>49.59</v>
      </c>
      <c r="H52" s="21"/>
      <c r="I52" s="21">
        <v>14</v>
      </c>
    </row>
    <row r="53" spans="3:9" x14ac:dyDescent="0.25">
      <c r="C53">
        <v>52.59</v>
      </c>
      <c r="E53" s="19"/>
      <c r="F53" s="19">
        <v>44.11</v>
      </c>
      <c r="H53" s="21"/>
      <c r="I53" s="21">
        <v>44</v>
      </c>
    </row>
    <row r="54" spans="3:9" x14ac:dyDescent="0.25">
      <c r="C54">
        <v>66.05</v>
      </c>
      <c r="E54" s="19"/>
      <c r="F54" s="19">
        <v>36.31</v>
      </c>
      <c r="H54" s="21"/>
      <c r="I54" s="21">
        <v>22</v>
      </c>
    </row>
    <row r="55" spans="3:9" x14ac:dyDescent="0.25">
      <c r="C55">
        <v>60.06</v>
      </c>
      <c r="E55" s="19"/>
      <c r="F55" s="19">
        <v>51</v>
      </c>
      <c r="H55" s="21"/>
      <c r="I55" s="21">
        <v>14</v>
      </c>
    </row>
    <row r="56" spans="3:9" x14ac:dyDescent="0.25">
      <c r="C56">
        <v>28.98</v>
      </c>
      <c r="E56" s="19"/>
      <c r="F56" s="19">
        <v>34.11</v>
      </c>
      <c r="H56" s="21"/>
      <c r="I56" s="21">
        <v>59</v>
      </c>
    </row>
    <row r="57" spans="3:9" x14ac:dyDescent="0.25">
      <c r="C57">
        <v>43.72</v>
      </c>
      <c r="E57" s="19"/>
      <c r="F57" s="19">
        <v>59.89</v>
      </c>
      <c r="H57" s="21"/>
      <c r="I57" s="21">
        <v>78</v>
      </c>
    </row>
    <row r="58" spans="3:9" x14ac:dyDescent="0.25">
      <c r="C58">
        <v>45.57</v>
      </c>
      <c r="E58" s="19"/>
      <c r="F58" s="19">
        <v>66.489999999999995</v>
      </c>
      <c r="H58" s="21"/>
      <c r="I58" s="21">
        <v>72</v>
      </c>
    </row>
    <row r="59" spans="3:9" x14ac:dyDescent="0.25">
      <c r="C59">
        <v>22</v>
      </c>
      <c r="E59" s="19"/>
      <c r="F59" s="19">
        <v>33.99</v>
      </c>
      <c r="H59" s="21"/>
      <c r="I59" s="21">
        <v>93</v>
      </c>
    </row>
    <row r="60" spans="3:9" x14ac:dyDescent="0.25">
      <c r="C60">
        <v>66.930000000000007</v>
      </c>
      <c r="E60" s="19"/>
      <c r="F60" s="19">
        <v>55.17</v>
      </c>
      <c r="H60" s="21"/>
      <c r="I60" s="21">
        <v>86</v>
      </c>
    </row>
    <row r="61" spans="3:9" x14ac:dyDescent="0.25">
      <c r="C61">
        <v>48.77</v>
      </c>
      <c r="E61" s="19"/>
      <c r="F61" s="19">
        <v>58.58</v>
      </c>
      <c r="H61" s="21"/>
      <c r="I61" s="21">
        <v>87</v>
      </c>
    </row>
    <row r="62" spans="3:9" x14ac:dyDescent="0.25">
      <c r="C62">
        <v>-1.97</v>
      </c>
      <c r="E62" s="19"/>
      <c r="F62" s="19">
        <v>39.64</v>
      </c>
      <c r="H62" s="21"/>
      <c r="I62" s="21">
        <v>100</v>
      </c>
    </row>
  </sheetData>
  <mergeCells count="6">
    <mergeCell ref="V1:Y1"/>
    <mergeCell ref="H1:I1"/>
    <mergeCell ref="E1:F1"/>
    <mergeCell ref="B1:C1"/>
    <mergeCell ref="L1:O1"/>
    <mergeCell ref="Q1:T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Methods</vt:lpstr>
      <vt:lpstr>Sheet1</vt:lpstr>
      <vt:lpstr>Sheet2</vt:lpstr>
      <vt:lpstr>Sheet3</vt:lpstr>
      <vt:lpstr>Data</vt:lpstr>
      <vt:lpstr>Belief 1</vt:lpstr>
      <vt:lpstr>Belief 2</vt:lpstr>
      <vt:lpstr>Sheet4</vt:lpstr>
      <vt:lpstr>Excel Cat. vs Quant.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RAndrews</dc:creator>
  <cp:lastModifiedBy>RAndrews</cp:lastModifiedBy>
  <dcterms:created xsi:type="dcterms:W3CDTF">2017-11-13T22:23:56Z</dcterms:created>
  <dcterms:modified xsi:type="dcterms:W3CDTF">2017-11-16T23:43:12Z</dcterms:modified>
</cp:coreProperties>
</file>