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Sharpe text\Sharp 3rd ed\"/>
    </mc:Choice>
  </mc:AlternateContent>
  <bookViews>
    <workbookView xWindow="360" yWindow="315" windowWidth="9180" windowHeight="3990"/>
  </bookViews>
  <sheets>
    <sheet name="Probability" sheetId="5" r:id="rId1"/>
    <sheet name="Rules" sheetId="6" r:id="rId2"/>
    <sheet name="Example of Probabilities" sheetId="7" r:id="rId3"/>
    <sheet name="Urn problem " sheetId="8" r:id="rId4"/>
    <sheet name="Tree" sheetId="13" r:id="rId5"/>
    <sheet name="E(x) &amp; Variance(x)" sheetId="12" r:id="rId6"/>
    <sheet name="Discrete Probability Models" sheetId="10" r:id="rId7"/>
  </sheets>
  <calcPr calcId="171027"/>
</workbook>
</file>

<file path=xl/calcChain.xml><?xml version="1.0" encoding="utf-8"?>
<calcChain xmlns="http://schemas.openxmlformats.org/spreadsheetml/2006/main">
  <c r="F18" i="13" l="1"/>
  <c r="F15" i="13"/>
  <c r="F12" i="13"/>
  <c r="F9" i="13"/>
  <c r="F6" i="13"/>
  <c r="F3" i="13"/>
  <c r="H6" i="8"/>
  <c r="H5" i="8"/>
  <c r="I4" i="8"/>
  <c r="H4" i="8"/>
  <c r="A9" i="8" l="1"/>
  <c r="D17" i="8" s="1"/>
  <c r="D22" i="7"/>
  <c r="B8" i="12"/>
  <c r="C7" i="12"/>
  <c r="C6" i="12"/>
  <c r="C5" i="12"/>
  <c r="C4" i="12"/>
  <c r="C3" i="12"/>
  <c r="D7" i="8"/>
  <c r="J11" i="8" s="1"/>
  <c r="B7" i="8"/>
  <c r="B4" i="10"/>
  <c r="C4" i="10" s="1"/>
  <c r="D4" i="10"/>
  <c r="F4" i="10"/>
  <c r="G4" i="10" s="1"/>
  <c r="B5" i="10"/>
  <c r="D5" i="10"/>
  <c r="F5" i="10"/>
  <c r="B6" i="10"/>
  <c r="D6" i="10"/>
  <c r="F6" i="10"/>
  <c r="B7" i="10"/>
  <c r="D7" i="10"/>
  <c r="F7" i="10"/>
  <c r="B8" i="10"/>
  <c r="D8" i="10"/>
  <c r="F8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C9" i="7"/>
  <c r="C10" i="7"/>
  <c r="D13" i="7"/>
  <c r="D14" i="7"/>
  <c r="D17" i="7"/>
  <c r="D18" i="7"/>
  <c r="D19" i="7"/>
  <c r="B9" i="10"/>
  <c r="J10" i="8"/>
  <c r="G9" i="8" l="1"/>
  <c r="C8" i="12"/>
  <c r="E22" i="7"/>
  <c r="C5" i="10"/>
  <c r="C6" i="10" s="1"/>
  <c r="C7" i="10" s="1"/>
  <c r="C8" i="10" s="1"/>
  <c r="G5" i="10"/>
  <c r="G6" i="10" s="1"/>
  <c r="G7" i="10" s="1"/>
  <c r="G8" i="10" s="1"/>
  <c r="D6" i="12"/>
  <c r="D4" i="12"/>
  <c r="D7" i="12"/>
  <c r="D5" i="12"/>
  <c r="D3" i="12"/>
  <c r="J6" i="8"/>
  <c r="J4" i="8" l="1"/>
  <c r="J5" i="8"/>
  <c r="H7" i="8"/>
  <c r="D8" i="12"/>
  <c r="D9" i="12" s="1"/>
  <c r="J7" i="8" l="1"/>
  <c r="I7" i="8"/>
</calcChain>
</file>

<file path=xl/comments1.xml><?xml version="1.0" encoding="utf-8"?>
<comments xmlns="http://schemas.openxmlformats.org/spreadsheetml/2006/main">
  <authors>
    <author>RAndrews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page 195, </t>
        </r>
        <r>
          <rPr>
            <sz val="9"/>
            <color indexed="81"/>
            <rFont val="Tahoma"/>
            <family val="2"/>
          </rPr>
          <t>(2nd edition)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page 195,</t>
        </r>
        <r>
          <rPr>
            <sz val="9"/>
            <color indexed="81"/>
            <rFont val="Tahoma"/>
            <family val="2"/>
          </rPr>
          <t xml:space="preserve"> (2nd edition)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page 195,</t>
        </r>
        <r>
          <rPr>
            <sz val="9"/>
            <color indexed="81"/>
            <rFont val="Tahoma"/>
            <family val="2"/>
          </rPr>
          <t xml:space="preserve"> (2nd edition)
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page 196, </t>
        </r>
        <r>
          <rPr>
            <sz val="9"/>
            <color indexed="81"/>
            <rFont val="Tahoma"/>
            <family val="2"/>
          </rPr>
          <t xml:space="preserve">(2nd edition)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Only use this rule when you know for sure that A and B are independent of each other!  Otherwise use the General Multiplication Rule.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If any of these probability relationships is true then all are true and the events A &amp; B are statistically  independendent or if A &amp; B are statistically independent then all three probability relationships are true.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page 196, </t>
        </r>
        <r>
          <rPr>
            <sz val="9"/>
            <color indexed="81"/>
            <rFont val="Tahoma"/>
            <family val="2"/>
          </rPr>
          <t xml:space="preserve">(2nd edition) 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Only use this rule when you know for sure that A and B can't both happen (A&amp;B are disjoint or mutually exclusive)!  Otherwise use the General Addition Rule.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 xml:space="preserve">page 197, </t>
        </r>
        <r>
          <rPr>
            <sz val="9"/>
            <color indexed="81"/>
            <rFont val="Tahoma"/>
            <family val="2"/>
          </rPr>
          <t xml:space="preserve">(2nd edition)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 xml:space="preserve">page 202, </t>
        </r>
        <r>
          <rPr>
            <sz val="9"/>
            <color indexed="81"/>
            <rFont val="Tahoma"/>
            <family val="2"/>
          </rPr>
          <t xml:space="preserve">(2nd edition) 
</t>
        </r>
      </text>
    </comment>
  </commentList>
</comments>
</file>

<file path=xl/comments2.xml><?xml version="1.0" encoding="utf-8"?>
<comments xmlns="http://schemas.openxmlformats.org/spreadsheetml/2006/main">
  <authors>
    <author>R. Andrews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I will flip a coin to select an Urn and then select a ball from that Urn.  Suppose someone walked in the door without seeing which Urn I selected the ball from and saw that I holding a white ball.
For this person who knows the process I used, what is the probability that I selected Urn 1 given I am holding a white ball?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This probability drives all calculated joint and marginal probability values on this sheet and is initially set to .5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RAndrews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The expected value, E(X), or mean, </t>
        </r>
        <r>
          <rPr>
            <b/>
            <sz val="9"/>
            <color indexed="81"/>
            <rFont val="Calibri"/>
            <family val="2"/>
          </rPr>
          <t>μ</t>
        </r>
        <r>
          <rPr>
            <b/>
            <sz val="9"/>
            <color indexed="81"/>
            <rFont val="Tahoma"/>
            <family val="2"/>
          </rPr>
          <t xml:space="preserve">, for a probability distribution of a variable is a measure for the location of the middle (center of gravity) of the distribution.
</t>
        </r>
        <r>
          <rPr>
            <sz val="9"/>
            <color indexed="81"/>
            <rFont val="Tahoma"/>
            <family val="2"/>
          </rPr>
          <t xml:space="preserve">It represents the long run average one would expect if a very large number of values are observed for X.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The variance for a probability distribution is a measure for the amount of variability, spread or dispersion of the distribution.  </t>
        </r>
        <r>
          <rPr>
            <sz val="9"/>
            <color indexed="81"/>
            <rFont val="Tahoma"/>
            <family val="2"/>
          </rPr>
          <t xml:space="preserve">The unit of  measurement is squared for a variance.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The standard deviation for a probability distribution is the square root of the variance. </t>
        </r>
        <r>
          <rPr>
            <sz val="9"/>
            <color indexed="81"/>
            <rFont val="Tahoma"/>
            <family val="2"/>
          </rPr>
          <t xml:space="preserve"> The unit of  measurement for the standard deviation is the same as the unit  for X and E(X) or </t>
        </r>
        <r>
          <rPr>
            <sz val="9"/>
            <color indexed="81"/>
            <rFont val="Calibri"/>
            <family val="2"/>
          </rPr>
          <t>μ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<sst xmlns="http://schemas.openxmlformats.org/spreadsheetml/2006/main" count="186" uniqueCount="121">
  <si>
    <t>Location</t>
  </si>
  <si>
    <t>Mixed</t>
  </si>
  <si>
    <t>Local</t>
  </si>
  <si>
    <t>State</t>
  </si>
  <si>
    <t>Rural</t>
  </si>
  <si>
    <t>Urban</t>
  </si>
  <si>
    <t>Total</t>
  </si>
  <si>
    <t>Grand Total</t>
  </si>
  <si>
    <t>Number meeting the criteria</t>
  </si>
  <si>
    <t>Probability =</t>
  </si>
  <si>
    <t>Total Number Possible</t>
  </si>
  <si>
    <t>Three basic ways to determine probabilities</t>
  </si>
  <si>
    <t>Rule 1</t>
  </si>
  <si>
    <t>P(A) must be between 0 &amp; 1</t>
  </si>
  <si>
    <t>Rule 2</t>
  </si>
  <si>
    <t>Total of all possible probabilities must = 1</t>
  </si>
  <si>
    <t>Rule 3</t>
  </si>
  <si>
    <r>
      <t>Complement of A = 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   P(A) = 1- P(Complement of A)</t>
    </r>
  </si>
  <si>
    <t>Rule 4</t>
  </si>
  <si>
    <t>If A &amp; B are independent, P(A and B) = P(A) * P(B)</t>
  </si>
  <si>
    <t>Rule 5</t>
  </si>
  <si>
    <t xml:space="preserve">If A &amp; B are disjoint, P(A or B) = P(A) + P(B) </t>
  </si>
  <si>
    <t>Rule 6</t>
  </si>
  <si>
    <t xml:space="preserve">General Addition Rule </t>
  </si>
  <si>
    <t>P(A or B) = P(A) + P(B) - P(A and B)</t>
  </si>
  <si>
    <t>Rule 7</t>
  </si>
  <si>
    <t>General Multiplication Rule</t>
  </si>
  <si>
    <t xml:space="preserve">P(A and B) = P(A) * P(B|A) or P(B)*P(A|B) </t>
  </si>
  <si>
    <t>Conditional Probability  (Probability of an event given some condition)</t>
  </si>
  <si>
    <t xml:space="preserve">Contingency Table </t>
  </si>
  <si>
    <r>
      <rPr>
        <b/>
        <sz val="12"/>
        <rFont val="Arial"/>
        <family val="2"/>
      </rPr>
      <t>Marginal probabilities</t>
    </r>
    <r>
      <rPr>
        <sz val="10"/>
        <rFont val="Arial"/>
        <family val="2"/>
      </rPr>
      <t xml:space="preserve"> (Probability of only one variable)</t>
    </r>
  </si>
  <si>
    <t xml:space="preserve">P(Mixed) </t>
  </si>
  <si>
    <t xml:space="preserve"> = 5 / 20 =</t>
  </si>
  <si>
    <t xml:space="preserve">P(State) </t>
  </si>
  <si>
    <t>= 13 / 20 =</t>
  </si>
  <si>
    <r>
      <rPr>
        <b/>
        <sz val="12"/>
        <rFont val="Arial"/>
        <family val="2"/>
      </rPr>
      <t>Joint probabilities</t>
    </r>
    <r>
      <rPr>
        <sz val="10"/>
        <rFont val="Arial"/>
        <family val="2"/>
      </rPr>
      <t xml:space="preserve"> (Probability of jointly possessing 2 characteristics)</t>
    </r>
  </si>
  <si>
    <t>P(Mixed and State)</t>
  </si>
  <si>
    <t>= 3 / 20 =</t>
  </si>
  <si>
    <t>P(Urban and Local)</t>
  </si>
  <si>
    <t>= 2 / 20 =</t>
  </si>
  <si>
    <r>
      <rPr>
        <b/>
        <sz val="12"/>
        <rFont val="Arial"/>
        <family val="2"/>
      </rPr>
      <t>Conditional probabilities</t>
    </r>
    <r>
      <rPr>
        <sz val="10"/>
        <rFont val="Arial"/>
        <family val="2"/>
      </rPr>
      <t xml:space="preserve"> (Probability of one variable given a value for the other)</t>
    </r>
  </si>
  <si>
    <t>P(Mixed | State)</t>
  </si>
  <si>
    <t>= 3 / 13 =</t>
  </si>
  <si>
    <t>P(Urban | Local)</t>
  </si>
  <si>
    <t>= 2 / 7 =</t>
  </si>
  <si>
    <t xml:space="preserve">P(State | Rural) </t>
  </si>
  <si>
    <t>= 9 / 12 =</t>
  </si>
  <si>
    <t>Heads</t>
  </si>
  <si>
    <t>Tails</t>
  </si>
  <si>
    <t>Urn 1</t>
  </si>
  <si>
    <t>Urn 2</t>
  </si>
  <si>
    <t>Red</t>
  </si>
  <si>
    <t xml:space="preserve">White </t>
  </si>
  <si>
    <t>Blue</t>
  </si>
  <si>
    <t>Prior probability</t>
  </si>
  <si>
    <t>Probability (Urn1 | White Ball was selected)</t>
  </si>
  <si>
    <t>Posterior probability</t>
  </si>
  <si>
    <t xml:space="preserve">X </t>
  </si>
  <si>
    <t>P(X)</t>
  </si>
  <si>
    <t>X * P(X)</t>
  </si>
  <si>
    <r>
      <t>[X - E(x)]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*P(X)</t>
    </r>
  </si>
  <si>
    <r>
      <t xml:space="preserve">E(X) = </t>
    </r>
    <r>
      <rPr>
        <sz val="14"/>
        <color indexed="12"/>
        <rFont val="Calibri"/>
        <family val="2"/>
      </rPr>
      <t>µ</t>
    </r>
  </si>
  <si>
    <t>Binomial Probability for .5</t>
  </si>
  <si>
    <t>Binomial Probability for .7</t>
  </si>
  <si>
    <t xml:space="preserve">Cumulative </t>
  </si>
  <si>
    <t>Probability</t>
  </si>
  <si>
    <t>Poisson Probability (average of 2)</t>
  </si>
  <si>
    <t>Joint Probability Table</t>
  </si>
  <si>
    <t xml:space="preserve">= Probability (Urn1) </t>
  </si>
  <si>
    <t xml:space="preserve">= P(White and Urn1) = P(Urn1) * P(White |Urn1) =  (.5) * </t>
  </si>
  <si>
    <r>
      <t>= Variance of X = VAR(X) = σ</t>
    </r>
    <r>
      <rPr>
        <vertAlign val="superscript"/>
        <sz val="14"/>
        <rFont val="Arial"/>
        <family val="2"/>
      </rPr>
      <t>2</t>
    </r>
  </si>
  <si>
    <t>= Standard Deviation of X = σ</t>
  </si>
  <si>
    <t>Flip a coin to select an Urn</t>
  </si>
  <si>
    <r>
      <rPr>
        <b/>
        <sz val="12"/>
        <color indexed="12"/>
        <rFont val="Arial"/>
        <family val="2"/>
      </rPr>
      <t>And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Calibri"/>
        <family val="2"/>
      </rPr>
      <t>implies</t>
    </r>
    <r>
      <rPr>
        <b/>
        <sz val="12"/>
        <color indexed="12"/>
        <rFont val="Arial"/>
        <family val="2"/>
      </rPr>
      <t xml:space="preserve"> Multiply</t>
    </r>
  </si>
  <si>
    <r>
      <rPr>
        <b/>
        <sz val="12"/>
        <color indexed="12"/>
        <rFont val="Arial"/>
        <family val="2"/>
      </rPr>
      <t>Or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Calibri"/>
        <family val="2"/>
      </rPr>
      <t>implies</t>
    </r>
    <r>
      <rPr>
        <sz val="10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Add</t>
    </r>
    <r>
      <rPr>
        <sz val="10"/>
        <color indexed="12"/>
        <rFont val="Arial"/>
        <family val="2"/>
      </rPr>
      <t xml:space="preserve">  (and possibly Subtract)</t>
    </r>
  </si>
  <si>
    <t>(Use # Possibilities)</t>
  </si>
  <si>
    <t>(Use # Observed)</t>
  </si>
  <si>
    <t>= P(White) = P(White and Urn1) + P(White and Urn2)</t>
  </si>
  <si>
    <t>Independence exists if P(A|B)=P(A) or P(B|A)=P(B) or P(A&amp;B)=P(A)*P(B)</t>
  </si>
  <si>
    <t>Disjoint or Mutually Exclusive means they both can't happen at the same time [P(A&amp;B)=0]</t>
  </si>
  <si>
    <t>1.  Theoretical or Classical Probability (Each outcome is equally likely)</t>
  </si>
  <si>
    <t>------------------------------------------</t>
  </si>
  <si>
    <t xml:space="preserve">2.  Empirical or Relative Frequency method of determining probability </t>
  </si>
  <si>
    <t>3.  Subjective or Personal probability (Informed guess)</t>
  </si>
  <si>
    <t>P(Mixed or State)</t>
  </si>
  <si>
    <t>= P(Mixed) + P(State) - P(Mixed &amp; State)</t>
  </si>
  <si>
    <t>= 15/20  =</t>
  </si>
  <si>
    <t xml:space="preserve">     P(A|B) = probability of A given B = P(A given that B has happened or will happen)</t>
  </si>
  <si>
    <t xml:space="preserve">     P(B|A) = probability of B given A = P(B given that A has happened or will happen)</t>
  </si>
  <si>
    <t>Situation</t>
  </si>
  <si>
    <t xml:space="preserve">= P(White and Urn2) = P(Urn2) * P(White |Urn2) =  (.5) * </t>
  </si>
  <si>
    <t xml:space="preserve">= Probability (Urn1 | White Ball was selected) = P(White and Urn1) / P(White) </t>
  </si>
  <si>
    <t xml:space="preserve">= Probability (Urn2) </t>
  </si>
  <si>
    <t xml:space="preserve">Probability (Urn1) = </t>
  </si>
  <si>
    <r>
      <t>These rules are found on pages 153 through 161  in the Sharpe text</t>
    </r>
    <r>
      <rPr>
        <sz val="10"/>
        <color indexed="60"/>
        <rFont val="Arial"/>
        <family val="2"/>
      </rPr>
      <t xml:space="preserve"> </t>
    </r>
    <r>
      <rPr>
        <i/>
        <sz val="8"/>
        <color indexed="60"/>
        <rFont val="Arial"/>
        <family val="2"/>
      </rPr>
      <t>(195 thru 197, 2nd edition &amp; 91 thru 97, 1st edition)</t>
    </r>
  </si>
  <si>
    <t xml:space="preserve">Chapter 6 material </t>
  </si>
  <si>
    <t>Section 6.2</t>
  </si>
  <si>
    <t xml:space="preserve">Data are from Canavos, George &amp; Miller, Don, Modern Business Statistics, 1995, Duxbury Press </t>
  </si>
  <si>
    <t>Obs Num.</t>
  </si>
  <si>
    <t># Complaints</t>
  </si>
  <si>
    <t># of Beds</t>
  </si>
  <si>
    <t>Program</t>
  </si>
  <si>
    <t>Problem 10.79 (1990 data on complaints about long-term care for facilities in VA )</t>
  </si>
  <si>
    <t xml:space="preserve">P(Red card) </t>
  </si>
  <si>
    <t xml:space="preserve"> = 26/52</t>
  </si>
  <si>
    <t>1 st card</t>
  </si>
  <si>
    <t>2 st card</t>
  </si>
  <si>
    <t xml:space="preserve">P(Red card on 2nd | Red on the first) </t>
  </si>
  <si>
    <t>=25/51</t>
  </si>
  <si>
    <t>White</t>
  </si>
  <si>
    <t xml:space="preserve">Blue </t>
  </si>
  <si>
    <t xml:space="preserve">Conditional </t>
  </si>
  <si>
    <t>Joint</t>
  </si>
  <si>
    <t>Outcome</t>
  </si>
  <si>
    <t>Marginal</t>
  </si>
  <si>
    <t>= P(Urn1 &amp; Red)</t>
  </si>
  <si>
    <t>= P(Urn1 &amp; White)</t>
  </si>
  <si>
    <t>= P(Urn1 &amp; Blue)</t>
  </si>
  <si>
    <t>= P(Urn2 &amp; Red)</t>
  </si>
  <si>
    <t>= P(Urn2 &amp; White)</t>
  </si>
  <si>
    <t>= P(Urn2 &amp; Blue)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</si>
</sst>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alibri"/>
      <family val="2"/>
    </font>
    <font>
      <sz val="14"/>
      <name val="Arial"/>
      <family val="2"/>
    </font>
    <font>
      <sz val="14"/>
      <color indexed="30"/>
      <name val="Arial"/>
      <family val="2"/>
    </font>
    <font>
      <sz val="14"/>
      <color indexed="60"/>
      <name val="Arial"/>
      <family val="2"/>
    </font>
    <font>
      <vertAlign val="superscript"/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Calibri"/>
      <family val="2"/>
    </font>
    <font>
      <b/>
      <sz val="12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4"/>
      <color rgb="FF0000FF"/>
      <name val="Arial"/>
      <family val="2"/>
    </font>
    <font>
      <sz val="10"/>
      <color theme="9" tint="-0.499984740745262"/>
      <name val="Arial"/>
      <family val="2"/>
    </font>
    <font>
      <sz val="14"/>
      <color rgb="FF00B050"/>
      <name val="Arial"/>
      <family val="2"/>
    </font>
    <font>
      <sz val="14"/>
      <color rgb="FFFF0000"/>
      <name val="Arial"/>
      <family val="2"/>
    </font>
    <font>
      <sz val="10"/>
      <color rgb="FF0000FF"/>
      <name val="Arial"/>
      <family val="2"/>
    </font>
    <font>
      <sz val="8"/>
      <color theme="9" tint="-0.499984740745262"/>
      <name val="Arial"/>
      <family val="2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  <font>
      <sz val="14"/>
      <color theme="1"/>
      <name val="Arial"/>
      <family val="2"/>
    </font>
    <font>
      <sz val="14"/>
      <color theme="9" tint="-0.499984740745262"/>
      <name val="Arial"/>
      <family val="2"/>
    </font>
    <font>
      <sz val="14"/>
      <color theme="0"/>
      <name val="Arial"/>
      <family val="2"/>
    </font>
    <font>
      <i/>
      <sz val="8"/>
      <color indexed="6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quotePrefix="1" applyFont="1"/>
    <xf numFmtId="0" fontId="3" fillId="0" borderId="0" xfId="0" applyFont="1"/>
    <xf numFmtId="0" fontId="5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/>
    <xf numFmtId="0" fontId="7" fillId="0" borderId="0" xfId="0" quotePrefix="1" applyFont="1"/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/>
    <xf numFmtId="0" fontId="7" fillId="0" borderId="13" xfId="0" applyFont="1" applyBorder="1" applyAlignment="1">
      <alignment horizontal="center"/>
    </xf>
    <xf numFmtId="0" fontId="9" fillId="0" borderId="9" xfId="0" applyFont="1" applyBorder="1"/>
    <xf numFmtId="0" fontId="7" fillId="0" borderId="0" xfId="0" applyFont="1" applyAlignment="1">
      <alignment horizontal="left"/>
    </xf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7" fillId="2" borderId="0" xfId="0" applyFont="1" applyFill="1"/>
    <xf numFmtId="0" fontId="7" fillId="3" borderId="13" xfId="0" applyFont="1" applyFill="1" applyBorder="1"/>
    <xf numFmtId="0" fontId="24" fillId="0" borderId="0" xfId="0" applyFont="1"/>
    <xf numFmtId="0" fontId="25" fillId="0" borderId="0" xfId="0" applyFont="1"/>
    <xf numFmtId="0" fontId="1" fillId="0" borderId="0" xfId="0" applyFont="1"/>
    <xf numFmtId="0" fontId="2" fillId="4" borderId="0" xfId="0" applyFont="1" applyFill="1"/>
    <xf numFmtId="0" fontId="7" fillId="0" borderId="0" xfId="1" applyFont="1" applyAlignment="1">
      <alignment horizontal="center"/>
    </xf>
    <xf numFmtId="0" fontId="7" fillId="0" borderId="0" xfId="1" applyFont="1"/>
    <xf numFmtId="0" fontId="2" fillId="0" borderId="0" xfId="1"/>
    <xf numFmtId="0" fontId="11" fillId="0" borderId="0" xfId="1" applyFont="1" applyAlignment="1">
      <alignment horizontal="center"/>
    </xf>
    <xf numFmtId="0" fontId="7" fillId="0" borderId="10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0" xfId="1" quotePrefix="1" applyFont="1"/>
    <xf numFmtId="0" fontId="7" fillId="0" borderId="0" xfId="1" applyFont="1" applyFill="1" applyBorder="1"/>
    <xf numFmtId="0" fontId="26" fillId="5" borderId="0" xfId="1" applyFont="1" applyFill="1"/>
    <xf numFmtId="0" fontId="2" fillId="5" borderId="0" xfId="1" applyFill="1"/>
    <xf numFmtId="0" fontId="18" fillId="0" borderId="0" xfId="0" applyFont="1" applyAlignment="1">
      <alignment horizontal="right"/>
    </xf>
    <xf numFmtId="0" fontId="18" fillId="0" borderId="0" xfId="0" quotePrefix="1" applyFont="1"/>
    <xf numFmtId="0" fontId="18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7" fillId="0" borderId="0" xfId="0" applyFont="1"/>
    <xf numFmtId="0" fontId="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2" borderId="0" xfId="0" applyFont="1" applyFill="1"/>
    <xf numFmtId="0" fontId="28" fillId="3" borderId="10" xfId="0" applyFont="1" applyFill="1" applyBorder="1"/>
    <xf numFmtId="0" fontId="29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30" fillId="0" borderId="0" xfId="0" applyFont="1"/>
    <xf numFmtId="0" fontId="24" fillId="0" borderId="0" xfId="0" applyFont="1" applyAlignment="1">
      <alignment horizontal="center"/>
    </xf>
    <xf numFmtId="0" fontId="20" fillId="6" borderId="0" xfId="0" applyFont="1" applyFill="1" applyAlignment="1">
      <alignment horizontal="center" vertical="top" wrapText="1"/>
    </xf>
    <xf numFmtId="0" fontId="20" fillId="6" borderId="13" xfId="0" applyFont="1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28" fillId="0" borderId="15" xfId="0" applyFont="1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'E(x) &amp; Variance(x)'!$A$3:$A$7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'E(x) &amp; Variance(x)'!$B$3:$B$7</c:f>
              <c:numCache>
                <c:formatCode>General</c:formatCode>
                <c:ptCount val="5"/>
                <c:pt idx="0">
                  <c:v>0.08</c:v>
                </c:pt>
                <c:pt idx="1">
                  <c:v>0.15</c:v>
                </c:pt>
                <c:pt idx="2">
                  <c:v>0.26</c:v>
                </c:pt>
                <c:pt idx="3">
                  <c:v>0.33</c:v>
                </c:pt>
                <c:pt idx="4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C-4EDB-A1A1-5D98EB631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44615088"/>
        <c:axId val="1"/>
      </c:barChart>
      <c:catAx>
        <c:axId val="4461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61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00FF"/>
                </a:solidFill>
              </a:rPr>
              <a:t>Binomial (.5</a:t>
            </a:r>
            <a:r>
              <a:rPr lang="en-US"/>
              <a:t>)</a:t>
            </a:r>
          </a:p>
        </c:rich>
      </c:tx>
      <c:layout>
        <c:manualLayout>
          <c:xMode val="edge"/>
          <c:yMode val="edge"/>
          <c:x val="0.13536656891495599"/>
          <c:y val="2.391623506954678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numRef>
              <c:f>'Discrete Probability Models'!$A$4:$A$8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'Discrete Probability Models'!$B$4:$B$8</c:f>
              <c:numCache>
                <c:formatCode>General</c:formatCode>
                <c:ptCount val="5"/>
                <c:pt idx="0">
                  <c:v>6.25E-2</c:v>
                </c:pt>
                <c:pt idx="1">
                  <c:v>0.24999999999999994</c:v>
                </c:pt>
                <c:pt idx="2">
                  <c:v>0.375</c:v>
                </c:pt>
                <c:pt idx="3">
                  <c:v>0.25</c:v>
                </c:pt>
                <c:pt idx="4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4-4E8D-B8D5-71E58D389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2"/>
        <c:axId val="873449376"/>
        <c:axId val="1"/>
      </c:barChart>
      <c:catAx>
        <c:axId val="8734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344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>
                <a:solidFill>
                  <a:srgbClr val="00B050"/>
                </a:solidFill>
              </a:defRPr>
            </a:pPr>
            <a:r>
              <a:rPr lang="en-US">
                <a:solidFill>
                  <a:srgbClr val="00B050"/>
                </a:solidFill>
              </a:rPr>
              <a:t>Binomial (.7)</a:t>
            </a:r>
          </a:p>
        </c:rich>
      </c:tx>
      <c:layout>
        <c:manualLayout>
          <c:xMode val="edge"/>
          <c:yMode val="edge"/>
          <c:x val="0.15994102207812258"/>
          <c:y val="7.47663551401869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cat>
            <c:numRef>
              <c:f>'Discrete Probability Models'!$A$4:$A$8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'Discrete Probability Models'!$F$4:$F$8</c:f>
              <c:numCache>
                <c:formatCode>General</c:formatCode>
                <c:ptCount val="5"/>
                <c:pt idx="0">
                  <c:v>8.100000000000003E-3</c:v>
                </c:pt>
                <c:pt idx="1">
                  <c:v>7.5600000000000056E-2</c:v>
                </c:pt>
                <c:pt idx="2">
                  <c:v>0.2646</c:v>
                </c:pt>
                <c:pt idx="3">
                  <c:v>0.41159999999999991</c:v>
                </c:pt>
                <c:pt idx="4">
                  <c:v>0.24009999999999992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C-4A3B-B8D6-40690D2F3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5"/>
        <c:axId val="873449792"/>
        <c:axId val="1"/>
      </c:barChart>
      <c:catAx>
        <c:axId val="87344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344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Poisson (average of 2)</a:t>
            </a:r>
          </a:p>
        </c:rich>
      </c:tx>
      <c:layout>
        <c:manualLayout>
          <c:xMode val="edge"/>
          <c:yMode val="edge"/>
          <c:x val="0.39815966754155729"/>
          <c:y val="6.944444444444444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numRef>
              <c:f>'Discrete Probability Models'!$A$13:$A$29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'Discrete Probability Models'!$B$13:$B$29</c:f>
              <c:numCache>
                <c:formatCode>General</c:formatCode>
                <c:ptCount val="17"/>
                <c:pt idx="0">
                  <c:v>0.1353352832366127</c:v>
                </c:pt>
                <c:pt idx="1">
                  <c:v>0.27067056647322535</c:v>
                </c:pt>
                <c:pt idx="2">
                  <c:v>0.27067056647322546</c:v>
                </c:pt>
                <c:pt idx="3">
                  <c:v>0.18044704431548364</c:v>
                </c:pt>
                <c:pt idx="4">
                  <c:v>9.022352215774182E-2</c:v>
                </c:pt>
                <c:pt idx="5">
                  <c:v>3.6089408863096716E-2</c:v>
                </c:pt>
                <c:pt idx="6">
                  <c:v>1.2029802954365572E-2</c:v>
                </c:pt>
                <c:pt idx="7">
                  <c:v>3.4370865583901629E-3</c:v>
                </c:pt>
                <c:pt idx="8">
                  <c:v>8.5927163959754148E-4</c:v>
                </c:pt>
                <c:pt idx="9">
                  <c:v>1.9094925324389769E-4</c:v>
                </c:pt>
                <c:pt idx="10">
                  <c:v>3.8189850648779602E-5</c:v>
                </c:pt>
                <c:pt idx="11">
                  <c:v>6.9436092088690095E-6</c:v>
                </c:pt>
                <c:pt idx="12">
                  <c:v>1.1572682014781686E-6</c:v>
                </c:pt>
                <c:pt idx="13">
                  <c:v>1.7804126176587265E-7</c:v>
                </c:pt>
                <c:pt idx="14">
                  <c:v>2.5434465966553194E-8</c:v>
                </c:pt>
                <c:pt idx="15">
                  <c:v>3.391262128873753E-9</c:v>
                </c:pt>
                <c:pt idx="16">
                  <c:v>4.2390776610922124E-10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6-4402-8CE0-3B9EAAA22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3"/>
        <c:axId val="873448960"/>
        <c:axId val="1"/>
      </c:barChart>
      <c:catAx>
        <c:axId val="8734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344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13</xdr:row>
      <xdr:rowOff>129886</xdr:rowOff>
    </xdr:from>
    <xdr:to>
      <xdr:col>11</xdr:col>
      <xdr:colOff>441614</xdr:colOff>
      <xdr:row>16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168EA8-D340-4B62-A0A1-8C0E47236028}"/>
            </a:ext>
          </a:extLst>
        </xdr:cNvPr>
        <xdr:cNvSpPr txBox="1"/>
      </xdr:nvSpPr>
      <xdr:spPr>
        <a:xfrm>
          <a:off x="69273" y="3091295"/>
          <a:ext cx="6771409" cy="5455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2"/>
              </a:solidFill>
            </a:rPr>
            <a:t>The prior probability is the probability prior</a:t>
          </a:r>
          <a:r>
            <a:rPr lang="en-US" sz="1100" b="1" baseline="0">
              <a:solidFill>
                <a:schemeClr val="accent2"/>
              </a:solidFill>
            </a:rPr>
            <a:t> to knowing which ball was selected.</a:t>
          </a:r>
        </a:p>
        <a:p>
          <a:r>
            <a:rPr lang="en-US" sz="1100" b="1" baseline="0">
              <a:solidFill>
                <a:schemeClr val="accent2"/>
              </a:solidFill>
            </a:rPr>
            <a:t>The posterior probability is the probability after or posterior to knowing color of the selected ball.</a:t>
          </a:r>
          <a:endParaRPr lang="en-US" sz="1100" b="1">
            <a:solidFill>
              <a:schemeClr val="accent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5</xdr:row>
      <xdr:rowOff>95250</xdr:rowOff>
    </xdr:from>
    <xdr:to>
      <xdr:col>2</xdr:col>
      <xdr:colOff>9525</xdr:colOff>
      <xdr:row>10</xdr:row>
      <xdr:rowOff>85725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A69CB4D-75BF-40E2-9D22-AF14586B9AC9}"/>
            </a:ext>
          </a:extLst>
        </xdr:cNvPr>
        <xdr:cNvCxnSpPr/>
      </xdr:nvCxnSpPr>
      <xdr:spPr>
        <a:xfrm flipV="1">
          <a:off x="485775" y="904875"/>
          <a:ext cx="819150" cy="800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514350</xdr:colOff>
      <xdr:row>10</xdr:row>
      <xdr:rowOff>104775</xdr:rowOff>
    </xdr:from>
    <xdr:to>
      <xdr:col>1</xdr:col>
      <xdr:colOff>590550</xdr:colOff>
      <xdr:row>14</xdr:row>
      <xdr:rowOff>123825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0DC8154-E67C-458C-B018-C5A5805B1BE2}"/>
            </a:ext>
          </a:extLst>
        </xdr:cNvPr>
        <xdr:cNvCxnSpPr/>
      </xdr:nvCxnSpPr>
      <xdr:spPr>
        <a:xfrm>
          <a:off x="514350" y="1724025"/>
          <a:ext cx="76200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</xdr:row>
      <xdr:rowOff>104775</xdr:rowOff>
    </xdr:from>
    <xdr:to>
      <xdr:col>3</xdr:col>
      <xdr:colOff>1028700</xdr:colOff>
      <xdr:row>5</xdr:row>
      <xdr:rowOff>104775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DC28E170-4D80-4908-9F78-3F6590A74625}"/>
            </a:ext>
          </a:extLst>
        </xdr:cNvPr>
        <xdr:cNvCxnSpPr/>
      </xdr:nvCxnSpPr>
      <xdr:spPr>
        <a:xfrm flipV="1">
          <a:off x="1685925" y="428625"/>
          <a:ext cx="1028700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5</xdr:row>
      <xdr:rowOff>95250</xdr:rowOff>
    </xdr:from>
    <xdr:to>
      <xdr:col>4</xdr:col>
      <xdr:colOff>0</xdr:colOff>
      <xdr:row>5</xdr:row>
      <xdr:rowOff>95251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9C2E674-CB7A-4CE1-9693-8C20AFFC2425}"/>
            </a:ext>
          </a:extLst>
        </xdr:cNvPr>
        <xdr:cNvCxnSpPr/>
      </xdr:nvCxnSpPr>
      <xdr:spPr>
        <a:xfrm>
          <a:off x="2000250" y="904875"/>
          <a:ext cx="10001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5</xdr:row>
      <xdr:rowOff>123825</xdr:rowOff>
    </xdr:from>
    <xdr:to>
      <xdr:col>3</xdr:col>
      <xdr:colOff>1028700</xdr:colOff>
      <xdr:row>8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62C2FF09-7FD4-4550-8D9C-E7ADF4C47615}"/>
            </a:ext>
          </a:extLst>
        </xdr:cNvPr>
        <xdr:cNvCxnSpPr/>
      </xdr:nvCxnSpPr>
      <xdr:spPr>
        <a:xfrm>
          <a:off x="1971675" y="933450"/>
          <a:ext cx="1009650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104775</xdr:rowOff>
    </xdr:from>
    <xdr:to>
      <xdr:col>3</xdr:col>
      <xdr:colOff>1028700</xdr:colOff>
      <xdr:row>14</xdr:row>
      <xdr:rowOff>104775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DE318B79-3675-46D9-ABBB-240D9B60D68C}"/>
            </a:ext>
          </a:extLst>
        </xdr:cNvPr>
        <xdr:cNvCxnSpPr/>
      </xdr:nvCxnSpPr>
      <xdr:spPr>
        <a:xfrm flipV="1">
          <a:off x="1685925" y="428625"/>
          <a:ext cx="1028700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14</xdr:row>
      <xdr:rowOff>95250</xdr:rowOff>
    </xdr:from>
    <xdr:to>
      <xdr:col>4</xdr:col>
      <xdr:colOff>0</xdr:colOff>
      <xdr:row>14</xdr:row>
      <xdr:rowOff>114301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CC076E23-961D-4B03-8B62-69CB3D448F66}"/>
            </a:ext>
          </a:extLst>
        </xdr:cNvPr>
        <xdr:cNvCxnSpPr/>
      </xdr:nvCxnSpPr>
      <xdr:spPr>
        <a:xfrm flipV="1">
          <a:off x="1695450" y="904875"/>
          <a:ext cx="1038225" cy="190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14</xdr:row>
      <xdr:rowOff>123825</xdr:rowOff>
    </xdr:from>
    <xdr:to>
      <xdr:col>3</xdr:col>
      <xdr:colOff>1028700</xdr:colOff>
      <xdr:row>17</xdr:row>
      <xdr:rowOff>66675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B8B8901A-5990-4456-B6C3-77CFF5C54FDA}"/>
            </a:ext>
          </a:extLst>
        </xdr:cNvPr>
        <xdr:cNvCxnSpPr/>
      </xdr:nvCxnSpPr>
      <xdr:spPr>
        <a:xfrm>
          <a:off x="1981200" y="2390775"/>
          <a:ext cx="1000125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9</xdr:row>
      <xdr:rowOff>28575</xdr:rowOff>
    </xdr:from>
    <xdr:to>
      <xdr:col>3</xdr:col>
      <xdr:colOff>19050</xdr:colOff>
      <xdr:row>14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31B5FD-A107-4C97-8D2E-3A3A5482FD30}"/>
            </a:ext>
          </a:extLst>
        </xdr:cNvPr>
        <xdr:cNvSpPr txBox="1">
          <a:spLocks noChangeArrowheads="1"/>
        </xdr:cNvSpPr>
      </xdr:nvSpPr>
      <xdr:spPr bwMode="auto">
        <a:xfrm>
          <a:off x="1133475" y="2114550"/>
          <a:ext cx="847725" cy="79057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FF"/>
              </a:solidFill>
              <a:latin typeface="Calibri"/>
            </a:rPr>
            <a:t>Expected Value of X or 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FF"/>
              </a:solidFill>
              <a:latin typeface="Calibri"/>
            </a:rPr>
            <a:t>Mean of X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FF"/>
              </a:solidFill>
              <a:latin typeface="Calibri"/>
            </a:rPr>
            <a:t>Section 6.1</a:t>
          </a:r>
        </a:p>
      </xdr:txBody>
    </xdr:sp>
    <xdr:clientData/>
  </xdr:twoCellAnchor>
  <xdr:twoCellAnchor>
    <xdr:from>
      <xdr:col>4</xdr:col>
      <xdr:colOff>304800</xdr:colOff>
      <xdr:row>0</xdr:row>
      <xdr:rowOff>0</xdr:rowOff>
    </xdr:from>
    <xdr:to>
      <xdr:col>9</xdr:col>
      <xdr:colOff>209550</xdr:colOff>
      <xdr:row>6</xdr:row>
      <xdr:rowOff>228600</xdr:rowOff>
    </xdr:to>
    <xdr:graphicFrame macro="">
      <xdr:nvGraphicFramePr>
        <xdr:cNvPr id="100392" name="Chart 1">
          <a:extLst>
            <a:ext uri="{FF2B5EF4-FFF2-40B4-BE49-F238E27FC236}">
              <a16:creationId xmlns:a16="http://schemas.microsoft.com/office/drawing/2014/main" id="{8EF2F96B-7D58-45C2-B816-10FDC3C9F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5</xdr:row>
      <xdr:rowOff>161925</xdr:rowOff>
    </xdr:from>
    <xdr:to>
      <xdr:col>7</xdr:col>
      <xdr:colOff>304800</xdr:colOff>
      <xdr:row>6</xdr:row>
      <xdr:rowOff>66675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7E91E122-E04A-4FDC-97AE-7BC64DC6A43C}"/>
            </a:ext>
          </a:extLst>
        </xdr:cNvPr>
        <xdr:cNvSpPr/>
      </xdr:nvSpPr>
      <xdr:spPr>
        <a:xfrm>
          <a:off x="5276850" y="1276350"/>
          <a:ext cx="114300" cy="1333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638175</xdr:colOff>
      <xdr:row>6</xdr:row>
      <xdr:rowOff>28575</xdr:rowOff>
    </xdr:from>
    <xdr:to>
      <xdr:col>7</xdr:col>
      <xdr:colOff>142875</xdr:colOff>
      <xdr:row>7</xdr:row>
      <xdr:rowOff>142875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76B35A5-0F88-4939-BEC2-F3E08EC26885}"/>
            </a:ext>
          </a:extLst>
        </xdr:cNvPr>
        <xdr:cNvCxnSpPr/>
      </xdr:nvCxnSpPr>
      <xdr:spPr>
        <a:xfrm flipV="1">
          <a:off x="1857375" y="1371600"/>
          <a:ext cx="3371850" cy="352425"/>
        </a:xfrm>
        <a:prstGeom prst="straightConnector1">
          <a:avLst/>
        </a:prstGeom>
        <a:ln w="12700"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10</xdr:row>
      <xdr:rowOff>47626</xdr:rowOff>
    </xdr:from>
    <xdr:to>
      <xdr:col>8</xdr:col>
      <xdr:colOff>600075</xdr:colOff>
      <xdr:row>14</xdr:row>
      <xdr:rowOff>85726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B8596C-581C-4D00-B3DA-10E7EB3B331B}"/>
            </a:ext>
          </a:extLst>
        </xdr:cNvPr>
        <xdr:cNvSpPr txBox="1"/>
      </xdr:nvSpPr>
      <xdr:spPr>
        <a:xfrm>
          <a:off x="2085975" y="2295526"/>
          <a:ext cx="421005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The mean or</a:t>
          </a:r>
          <a:r>
            <a:rPr lang="en-US" sz="1200" baseline="0"/>
            <a:t> expected value is the center of the distribution (center of gravity of the graph above).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38100</xdr:rowOff>
    </xdr:from>
    <xdr:to>
      <xdr:col>14</xdr:col>
      <xdr:colOff>228600</xdr:colOff>
      <xdr:row>7</xdr:row>
      <xdr:rowOff>219075</xdr:rowOff>
    </xdr:to>
    <xdr:graphicFrame macro="">
      <xdr:nvGraphicFramePr>
        <xdr:cNvPr id="17478" name="Chart 1">
          <a:extLst>
            <a:ext uri="{FF2B5EF4-FFF2-40B4-BE49-F238E27FC236}">
              <a16:creationId xmlns:a16="http://schemas.microsoft.com/office/drawing/2014/main" id="{B4929E44-856D-4F02-8482-1ABE151DD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7</xdr:row>
      <xdr:rowOff>142875</xdr:rowOff>
    </xdr:from>
    <xdr:to>
      <xdr:col>14</xdr:col>
      <xdr:colOff>228600</xdr:colOff>
      <xdr:row>16</xdr:row>
      <xdr:rowOff>123825</xdr:rowOff>
    </xdr:to>
    <xdr:graphicFrame macro="">
      <xdr:nvGraphicFramePr>
        <xdr:cNvPr id="17479" name="Chart 2">
          <a:extLst>
            <a:ext uri="{FF2B5EF4-FFF2-40B4-BE49-F238E27FC236}">
              <a16:creationId xmlns:a16="http://schemas.microsoft.com/office/drawing/2014/main" id="{0CE20DA5-F19F-4A04-86B8-25C3BF7F8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152400</xdr:colOff>
      <xdr:row>11</xdr:row>
      <xdr:rowOff>76200</xdr:rowOff>
    </xdr:from>
    <xdr:to>
      <xdr:col>8</xdr:col>
      <xdr:colOff>352425</xdr:colOff>
      <xdr:row>23</xdr:row>
      <xdr:rowOff>76200</xdr:rowOff>
    </xdr:to>
    <xdr:graphicFrame macro="">
      <xdr:nvGraphicFramePr>
        <xdr:cNvPr id="17480" name="Chart 3">
          <a:extLst>
            <a:ext uri="{FF2B5EF4-FFF2-40B4-BE49-F238E27FC236}">
              <a16:creationId xmlns:a16="http://schemas.microsoft.com/office/drawing/2014/main" id="{21885BCB-AAFF-482E-8523-83DA635F9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zoomScale="170" zoomScaleNormal="170" workbookViewId="0">
      <selection activeCell="B15" sqref="B15"/>
    </sheetView>
  </sheetViews>
  <sheetFormatPr defaultRowHeight="12.75" x14ac:dyDescent="0.2"/>
  <cols>
    <col min="1" max="1" width="11" customWidth="1"/>
    <col min="2" max="2" width="48.7109375" customWidth="1"/>
  </cols>
  <sheetData>
    <row r="2" spans="1:3" x14ac:dyDescent="0.2">
      <c r="B2" s="3" t="s">
        <v>8</v>
      </c>
    </row>
    <row r="3" spans="1:3" x14ac:dyDescent="0.2">
      <c r="A3" s="3" t="s">
        <v>9</v>
      </c>
      <c r="B3" s="13" t="s">
        <v>81</v>
      </c>
    </row>
    <row r="4" spans="1:3" x14ac:dyDescent="0.2">
      <c r="B4" s="3" t="s">
        <v>10</v>
      </c>
    </row>
    <row r="6" spans="1:3" x14ac:dyDescent="0.2">
      <c r="A6" s="3" t="s">
        <v>11</v>
      </c>
    </row>
    <row r="7" spans="1:3" x14ac:dyDescent="0.2">
      <c r="A7" s="3" t="s">
        <v>80</v>
      </c>
      <c r="C7" s="42" t="s">
        <v>75</v>
      </c>
    </row>
    <row r="8" spans="1:3" x14ac:dyDescent="0.2">
      <c r="A8" s="3" t="s">
        <v>82</v>
      </c>
      <c r="C8" s="42" t="s">
        <v>76</v>
      </c>
    </row>
    <row r="9" spans="1:3" x14ac:dyDescent="0.2">
      <c r="A9" s="3" t="s">
        <v>83</v>
      </c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9"/>
  <sheetViews>
    <sheetView zoomScale="140" zoomScaleNormal="140" workbookViewId="0">
      <selection activeCell="B19" sqref="B19"/>
    </sheetView>
  </sheetViews>
  <sheetFormatPr defaultRowHeight="12.75" x14ac:dyDescent="0.2"/>
  <cols>
    <col min="1" max="1" width="12.28515625" customWidth="1"/>
    <col min="2" max="2" width="46" customWidth="1"/>
  </cols>
  <sheetData>
    <row r="1" spans="1:3" x14ac:dyDescent="0.2">
      <c r="A1" s="35" t="s">
        <v>94</v>
      </c>
    </row>
    <row r="2" spans="1:3" ht="15" x14ac:dyDescent="0.2">
      <c r="A2" s="14" t="s">
        <v>12</v>
      </c>
      <c r="B2" s="3" t="s">
        <v>13</v>
      </c>
    </row>
    <row r="3" spans="1:3" ht="15" x14ac:dyDescent="0.2">
      <c r="A3" s="14" t="s">
        <v>14</v>
      </c>
      <c r="B3" s="3" t="s">
        <v>15</v>
      </c>
    </row>
    <row r="4" spans="1:3" ht="15" x14ac:dyDescent="0.2">
      <c r="A4" s="14" t="s">
        <v>16</v>
      </c>
      <c r="B4" s="3" t="s">
        <v>17</v>
      </c>
    </row>
    <row r="5" spans="1:3" ht="15.75" x14ac:dyDescent="0.25">
      <c r="A5" s="14" t="s">
        <v>18</v>
      </c>
      <c r="B5" s="45" t="s">
        <v>19</v>
      </c>
      <c r="C5" s="15" t="s">
        <v>73</v>
      </c>
    </row>
    <row r="6" spans="1:3" x14ac:dyDescent="0.2">
      <c r="B6" s="43" t="s">
        <v>78</v>
      </c>
    </row>
    <row r="7" spans="1:3" ht="15.75" x14ac:dyDescent="0.25">
      <c r="A7" s="14" t="s">
        <v>20</v>
      </c>
      <c r="B7" s="45" t="s">
        <v>21</v>
      </c>
      <c r="C7" s="15" t="s">
        <v>74</v>
      </c>
    </row>
    <row r="8" spans="1:3" ht="15" x14ac:dyDescent="0.2">
      <c r="A8" s="14"/>
      <c r="B8" s="43" t="s">
        <v>79</v>
      </c>
      <c r="C8" s="15"/>
    </row>
    <row r="9" spans="1:3" ht="15.75" x14ac:dyDescent="0.25">
      <c r="A9" s="14" t="s">
        <v>22</v>
      </c>
      <c r="B9" s="44" t="s">
        <v>23</v>
      </c>
    </row>
    <row r="10" spans="1:3" ht="15.75" x14ac:dyDescent="0.25">
      <c r="B10" s="44" t="s">
        <v>24</v>
      </c>
      <c r="C10" s="15" t="s">
        <v>74</v>
      </c>
    </row>
    <row r="11" spans="1:3" ht="15.75" x14ac:dyDescent="0.25">
      <c r="A11" s="14" t="s">
        <v>25</v>
      </c>
      <c r="B11" s="44" t="s">
        <v>26</v>
      </c>
    </row>
    <row r="12" spans="1:3" ht="15.75" x14ac:dyDescent="0.25">
      <c r="B12" s="44" t="s">
        <v>27</v>
      </c>
      <c r="C12" s="15" t="s">
        <v>73</v>
      </c>
    </row>
    <row r="13" spans="1:3" x14ac:dyDescent="0.2">
      <c r="A13" s="61" t="s">
        <v>28</v>
      </c>
      <c r="B13" s="61"/>
    </row>
    <row r="14" spans="1:3" x14ac:dyDescent="0.2">
      <c r="A14" s="61" t="s">
        <v>87</v>
      </c>
    </row>
    <row r="15" spans="1:3" x14ac:dyDescent="0.2">
      <c r="A15" s="61" t="s">
        <v>88</v>
      </c>
    </row>
    <row r="16" spans="1:3" x14ac:dyDescent="0.2">
      <c r="A16" s="3"/>
    </row>
    <row r="17" spans="1:3" x14ac:dyDescent="0.2">
      <c r="A17" s="61" t="s">
        <v>103</v>
      </c>
      <c r="B17" s="13" t="s">
        <v>104</v>
      </c>
      <c r="C17" s="3" t="s">
        <v>105</v>
      </c>
    </row>
    <row r="18" spans="1:3" x14ac:dyDescent="0.2">
      <c r="B18" s="13" t="s">
        <v>108</v>
      </c>
      <c r="C18" s="3" t="s">
        <v>106</v>
      </c>
    </row>
    <row r="19" spans="1:3" x14ac:dyDescent="0.2">
      <c r="A19" s="61" t="s">
        <v>107</v>
      </c>
    </row>
  </sheetData>
  <pageMargins left="0.7" right="0.7" top="0.75" bottom="0.75" header="0.3" footer="0.3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110" workbookViewId="0">
      <selection activeCell="E22" sqref="E22"/>
    </sheetView>
  </sheetViews>
  <sheetFormatPr defaultRowHeight="12.75" x14ac:dyDescent="0.2"/>
  <cols>
    <col min="1" max="1" width="12.140625" customWidth="1"/>
    <col min="2" max="2" width="10.28515625" customWidth="1"/>
    <col min="4" max="4" width="10.28515625" customWidth="1"/>
    <col min="12" max="12" width="12.28515625" customWidth="1"/>
  </cols>
  <sheetData>
    <row r="1" spans="1:15" x14ac:dyDescent="0.2">
      <c r="A1" s="3" t="s">
        <v>29</v>
      </c>
      <c r="K1" t="s">
        <v>97</v>
      </c>
    </row>
    <row r="2" spans="1:15" x14ac:dyDescent="0.2">
      <c r="A2" s="6" t="s">
        <v>0</v>
      </c>
      <c r="B2" s="6" t="s">
        <v>2</v>
      </c>
      <c r="C2" s="77" t="s">
        <v>3</v>
      </c>
      <c r="D2" s="7" t="s">
        <v>7</v>
      </c>
      <c r="K2" t="s">
        <v>102</v>
      </c>
    </row>
    <row r="3" spans="1:15" x14ac:dyDescent="0.2">
      <c r="A3" s="74" t="s">
        <v>1</v>
      </c>
      <c r="B3" s="75">
        <v>2</v>
      </c>
      <c r="C3" s="76">
        <v>3</v>
      </c>
      <c r="D3" s="79">
        <v>5</v>
      </c>
      <c r="K3" s="42" t="s">
        <v>98</v>
      </c>
      <c r="L3" s="42" t="s">
        <v>99</v>
      </c>
      <c r="M3" s="42" t="s">
        <v>100</v>
      </c>
      <c r="N3" s="42" t="s">
        <v>0</v>
      </c>
      <c r="O3" s="42" t="s">
        <v>101</v>
      </c>
    </row>
    <row r="4" spans="1:15" x14ac:dyDescent="0.2">
      <c r="A4" s="8" t="s">
        <v>4</v>
      </c>
      <c r="B4" s="9">
        <v>3</v>
      </c>
      <c r="C4" s="78">
        <v>9</v>
      </c>
      <c r="D4" s="4">
        <v>12</v>
      </c>
      <c r="K4" s="71">
        <v>1</v>
      </c>
      <c r="L4" s="71">
        <v>22</v>
      </c>
      <c r="M4" s="71">
        <v>280</v>
      </c>
      <c r="N4" s="42" t="s">
        <v>4</v>
      </c>
      <c r="O4" s="42" t="s">
        <v>2</v>
      </c>
    </row>
    <row r="5" spans="1:15" x14ac:dyDescent="0.2">
      <c r="A5" s="8" t="s">
        <v>5</v>
      </c>
      <c r="B5" s="9">
        <v>2</v>
      </c>
      <c r="C5" s="78">
        <v>1</v>
      </c>
      <c r="D5" s="4">
        <v>3</v>
      </c>
      <c r="K5" s="71">
        <v>2</v>
      </c>
      <c r="L5" s="71">
        <v>5</v>
      </c>
      <c r="M5" s="71">
        <v>356</v>
      </c>
      <c r="N5" s="42" t="s">
        <v>1</v>
      </c>
      <c r="O5" s="42" t="s">
        <v>3</v>
      </c>
    </row>
    <row r="6" spans="1:15" x14ac:dyDescent="0.2">
      <c r="A6" s="10" t="s">
        <v>7</v>
      </c>
      <c r="B6" s="11">
        <v>7</v>
      </c>
      <c r="C6" s="80">
        <v>13</v>
      </c>
      <c r="D6" s="5">
        <v>20</v>
      </c>
      <c r="K6" s="71">
        <v>3</v>
      </c>
      <c r="L6" s="71">
        <v>36</v>
      </c>
      <c r="M6" s="71">
        <v>412</v>
      </c>
      <c r="N6" s="42" t="s">
        <v>4</v>
      </c>
      <c r="O6" s="42" t="s">
        <v>2</v>
      </c>
    </row>
    <row r="7" spans="1:15" x14ac:dyDescent="0.2">
      <c r="K7" s="71">
        <v>4</v>
      </c>
      <c r="L7" s="71">
        <v>0</v>
      </c>
      <c r="M7" s="71">
        <v>475</v>
      </c>
      <c r="N7" s="42" t="s">
        <v>4</v>
      </c>
      <c r="O7" s="42" t="s">
        <v>3</v>
      </c>
    </row>
    <row r="8" spans="1:15" ht="15.75" x14ac:dyDescent="0.25">
      <c r="A8" s="16" t="s">
        <v>30</v>
      </c>
      <c r="K8" s="71">
        <v>5</v>
      </c>
      <c r="L8" s="71">
        <v>3</v>
      </c>
      <c r="M8" s="71">
        <v>494</v>
      </c>
      <c r="N8" s="42" t="s">
        <v>4</v>
      </c>
      <c r="O8" s="42" t="s">
        <v>3</v>
      </c>
    </row>
    <row r="9" spans="1:15" x14ac:dyDescent="0.2">
      <c r="A9" s="12" t="s">
        <v>31</v>
      </c>
      <c r="B9" s="3" t="s">
        <v>32</v>
      </c>
      <c r="C9" s="2">
        <f>5/20</f>
        <v>0.25</v>
      </c>
      <c r="K9" s="71">
        <v>6</v>
      </c>
      <c r="L9" s="71">
        <v>13</v>
      </c>
      <c r="M9" s="71">
        <v>582</v>
      </c>
      <c r="N9" s="42" t="s">
        <v>4</v>
      </c>
      <c r="O9" s="42" t="s">
        <v>3</v>
      </c>
    </row>
    <row r="10" spans="1:15" x14ac:dyDescent="0.2">
      <c r="A10" s="12" t="s">
        <v>33</v>
      </c>
      <c r="B10" s="13" t="s">
        <v>34</v>
      </c>
      <c r="C10" s="2">
        <f>13/20</f>
        <v>0.65</v>
      </c>
      <c r="K10" s="71">
        <v>7</v>
      </c>
      <c r="L10" s="71">
        <v>28</v>
      </c>
      <c r="M10" s="71">
        <v>648</v>
      </c>
      <c r="N10" s="42" t="s">
        <v>4</v>
      </c>
      <c r="O10" s="42" t="s">
        <v>3</v>
      </c>
    </row>
    <row r="11" spans="1:15" x14ac:dyDescent="0.2">
      <c r="K11" s="71">
        <v>8</v>
      </c>
      <c r="L11" s="71">
        <v>5</v>
      </c>
      <c r="M11" s="71">
        <v>650</v>
      </c>
      <c r="N11" s="42" t="s">
        <v>4</v>
      </c>
      <c r="O11" s="42" t="s">
        <v>3</v>
      </c>
    </row>
    <row r="12" spans="1:15" ht="15.75" x14ac:dyDescent="0.25">
      <c r="A12" s="3" t="s">
        <v>35</v>
      </c>
      <c r="K12" s="71">
        <v>9</v>
      </c>
      <c r="L12" s="71">
        <v>14</v>
      </c>
      <c r="M12" s="71">
        <v>698</v>
      </c>
      <c r="N12" s="42" t="s">
        <v>5</v>
      </c>
      <c r="O12" s="42" t="s">
        <v>3</v>
      </c>
    </row>
    <row r="13" spans="1:15" x14ac:dyDescent="0.2">
      <c r="B13" s="17" t="s">
        <v>36</v>
      </c>
      <c r="C13" s="13" t="s">
        <v>37</v>
      </c>
      <c r="D13" s="2">
        <f>3/20</f>
        <v>0.15</v>
      </c>
      <c r="K13" s="71">
        <v>10</v>
      </c>
      <c r="L13" s="71">
        <v>64</v>
      </c>
      <c r="M13" s="71">
        <v>800</v>
      </c>
      <c r="N13" s="42" t="s">
        <v>5</v>
      </c>
      <c r="O13" s="42" t="s">
        <v>2</v>
      </c>
    </row>
    <row r="14" spans="1:15" x14ac:dyDescent="0.2">
      <c r="B14" s="17" t="s">
        <v>38</v>
      </c>
      <c r="C14" s="13" t="s">
        <v>39</v>
      </c>
      <c r="D14" s="2">
        <f>2/20</f>
        <v>0.1</v>
      </c>
      <c r="K14" s="71">
        <v>11</v>
      </c>
      <c r="L14" s="71">
        <v>8</v>
      </c>
      <c r="M14" s="71">
        <v>801</v>
      </c>
      <c r="N14" s="42" t="s">
        <v>4</v>
      </c>
      <c r="O14" s="42" t="s">
        <v>3</v>
      </c>
    </row>
    <row r="15" spans="1:15" x14ac:dyDescent="0.2">
      <c r="K15" s="71">
        <v>12</v>
      </c>
      <c r="L15" s="71">
        <v>4</v>
      </c>
      <c r="M15" s="71">
        <v>810</v>
      </c>
      <c r="N15" s="42" t="s">
        <v>1</v>
      </c>
      <c r="O15" s="42" t="s">
        <v>3</v>
      </c>
    </row>
    <row r="16" spans="1:15" ht="15.75" x14ac:dyDescent="0.25">
      <c r="A16" s="16" t="s">
        <v>40</v>
      </c>
      <c r="K16" s="71">
        <v>13</v>
      </c>
      <c r="L16" s="71">
        <v>15</v>
      </c>
      <c r="M16" s="71">
        <v>820</v>
      </c>
      <c r="N16" s="42" t="s">
        <v>4</v>
      </c>
      <c r="O16" s="42" t="s">
        <v>3</v>
      </c>
    </row>
    <row r="17" spans="2:15" x14ac:dyDescent="0.2">
      <c r="B17" s="17" t="s">
        <v>41</v>
      </c>
      <c r="C17" s="13" t="s">
        <v>42</v>
      </c>
      <c r="D17">
        <f>3/13</f>
        <v>0.23076923076923078</v>
      </c>
      <c r="K17" s="71">
        <v>14</v>
      </c>
      <c r="L17" s="71">
        <v>211</v>
      </c>
      <c r="M17" s="71">
        <v>989</v>
      </c>
      <c r="N17" s="42" t="s">
        <v>4</v>
      </c>
      <c r="O17" s="42" t="s">
        <v>2</v>
      </c>
    </row>
    <row r="18" spans="2:15" x14ac:dyDescent="0.2">
      <c r="B18" s="17" t="s">
        <v>43</v>
      </c>
      <c r="C18" s="13" t="s">
        <v>44</v>
      </c>
      <c r="D18">
        <f>2/7</f>
        <v>0.2857142857142857</v>
      </c>
      <c r="K18" s="71">
        <v>15</v>
      </c>
      <c r="L18" s="71">
        <v>1</v>
      </c>
      <c r="M18" s="71">
        <v>1259</v>
      </c>
      <c r="N18" s="42" t="s">
        <v>4</v>
      </c>
      <c r="O18" s="42" t="s">
        <v>3</v>
      </c>
    </row>
    <row r="19" spans="2:15" x14ac:dyDescent="0.2">
      <c r="B19" s="17" t="s">
        <v>45</v>
      </c>
      <c r="C19" s="13" t="s">
        <v>46</v>
      </c>
      <c r="D19" s="1">
        <f>9/12</f>
        <v>0.75</v>
      </c>
      <c r="K19" s="71">
        <v>16</v>
      </c>
      <c r="L19" s="71">
        <v>3</v>
      </c>
      <c r="M19" s="71">
        <v>1364</v>
      </c>
      <c r="N19" s="42" t="s">
        <v>4</v>
      </c>
      <c r="O19" s="42" t="s">
        <v>3</v>
      </c>
    </row>
    <row r="20" spans="2:15" x14ac:dyDescent="0.2">
      <c r="K20" s="71">
        <v>17</v>
      </c>
      <c r="L20" s="71">
        <v>77</v>
      </c>
      <c r="M20" s="71">
        <v>1789</v>
      </c>
      <c r="N20" s="42" t="s">
        <v>5</v>
      </c>
      <c r="O20" s="42" t="s">
        <v>2</v>
      </c>
    </row>
    <row r="21" spans="2:15" x14ac:dyDescent="0.2">
      <c r="K21" s="71">
        <v>18</v>
      </c>
      <c r="L21" s="71">
        <v>273</v>
      </c>
      <c r="M21" s="71">
        <v>3117</v>
      </c>
      <c r="N21" s="42" t="s">
        <v>1</v>
      </c>
      <c r="O21" s="42" t="s">
        <v>2</v>
      </c>
    </row>
    <row r="22" spans="2:15" x14ac:dyDescent="0.2">
      <c r="B22" s="57" t="s">
        <v>84</v>
      </c>
      <c r="C22" s="13" t="s">
        <v>86</v>
      </c>
      <c r="D22" s="60">
        <f xml:space="preserve">  15/ 20</f>
        <v>0.75</v>
      </c>
      <c r="E22" s="59">
        <f>C9+C10-D13</f>
        <v>0.75</v>
      </c>
      <c r="F22" s="58" t="s">
        <v>85</v>
      </c>
      <c r="K22" s="71">
        <v>19</v>
      </c>
      <c r="L22" s="71">
        <v>17</v>
      </c>
      <c r="M22" s="71">
        <v>3292</v>
      </c>
      <c r="N22" s="42" t="s">
        <v>1</v>
      </c>
      <c r="O22" s="42" t="s">
        <v>3</v>
      </c>
    </row>
    <row r="23" spans="2:15" x14ac:dyDescent="0.2">
      <c r="K23" s="71">
        <v>20</v>
      </c>
      <c r="L23" s="71">
        <v>176</v>
      </c>
      <c r="M23" s="71">
        <v>3388</v>
      </c>
      <c r="N23" s="42" t="s">
        <v>1</v>
      </c>
      <c r="O23" s="42" t="s">
        <v>2</v>
      </c>
    </row>
  </sheetData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zoomScale="110" workbookViewId="0">
      <selection activeCell="M14" sqref="M14"/>
    </sheetView>
  </sheetViews>
  <sheetFormatPr defaultRowHeight="18" x14ac:dyDescent="0.25"/>
  <cols>
    <col min="1" max="1" width="11.85546875" style="18" customWidth="1"/>
    <col min="2" max="5" width="9.140625" style="18"/>
    <col min="6" max="6" width="5" style="18" customWidth="1"/>
    <col min="7" max="16384" width="9.140625" style="18"/>
  </cols>
  <sheetData>
    <row r="1" spans="1:12" x14ac:dyDescent="0.25">
      <c r="B1" s="62" t="s">
        <v>89</v>
      </c>
    </row>
    <row r="2" spans="1:12" x14ac:dyDescent="0.25">
      <c r="B2" s="34" t="s">
        <v>47</v>
      </c>
      <c r="C2" s="72" t="s">
        <v>72</v>
      </c>
      <c r="D2" s="34" t="s">
        <v>48</v>
      </c>
      <c r="G2" s="67" t="s">
        <v>67</v>
      </c>
    </row>
    <row r="3" spans="1:12" x14ac:dyDescent="0.25">
      <c r="B3" s="19" t="s">
        <v>49</v>
      </c>
      <c r="C3" s="72"/>
      <c r="D3" s="18" t="s">
        <v>50</v>
      </c>
      <c r="G3" s="21"/>
      <c r="H3" s="63" t="s">
        <v>49</v>
      </c>
      <c r="I3" s="64" t="s">
        <v>50</v>
      </c>
      <c r="J3" s="18" t="s">
        <v>6</v>
      </c>
    </row>
    <row r="4" spans="1:12" ht="18.75" thickBot="1" x14ac:dyDescent="0.3">
      <c r="A4" s="40" t="s">
        <v>51</v>
      </c>
      <c r="B4" s="19">
        <v>4</v>
      </c>
      <c r="C4" s="72"/>
      <c r="D4" s="19">
        <v>6</v>
      </c>
      <c r="G4" s="65" t="s">
        <v>51</v>
      </c>
      <c r="H4" s="22">
        <f>0.5*4/20</f>
        <v>0.1</v>
      </c>
      <c r="I4" s="23">
        <f>0.5*6/10</f>
        <v>0.3</v>
      </c>
      <c r="J4" s="21">
        <f>SUM(H4:I4)</f>
        <v>0.4</v>
      </c>
      <c r="L4" s="27"/>
    </row>
    <row r="5" spans="1:12" ht="18.75" thickBot="1" x14ac:dyDescent="0.3">
      <c r="A5" s="18" t="s">
        <v>52</v>
      </c>
      <c r="B5" s="19">
        <v>6</v>
      </c>
      <c r="C5" s="72"/>
      <c r="D5" s="19">
        <v>4</v>
      </c>
      <c r="F5" s="20"/>
      <c r="G5" s="81" t="s">
        <v>52</v>
      </c>
      <c r="H5" s="82">
        <f>0.5*6/20</f>
        <v>0.15</v>
      </c>
      <c r="I5" s="83">
        <v>0.2</v>
      </c>
      <c r="J5" s="84">
        <f>SUM(H5:I5)</f>
        <v>0.35</v>
      </c>
    </row>
    <row r="6" spans="1:12" ht="18.75" thickBot="1" x14ac:dyDescent="0.3">
      <c r="A6" s="41" t="s">
        <v>53</v>
      </c>
      <c r="B6" s="31">
        <v>10</v>
      </c>
      <c r="C6" s="73"/>
      <c r="D6" s="31">
        <v>0</v>
      </c>
      <c r="G6" s="66" t="s">
        <v>53</v>
      </c>
      <c r="H6" s="24">
        <f>0.5*0.5</f>
        <v>0.25</v>
      </c>
      <c r="I6" s="25">
        <v>0</v>
      </c>
      <c r="J6" s="26">
        <f>SUM(H6:I6)</f>
        <v>0.25</v>
      </c>
      <c r="L6" s="27"/>
    </row>
    <row r="7" spans="1:12" ht="18.75" thickTop="1" x14ac:dyDescent="0.25">
      <c r="A7" s="18" t="s">
        <v>6</v>
      </c>
      <c r="B7" s="18">
        <f>SUM(B4:B6)</f>
        <v>20</v>
      </c>
      <c r="D7" s="18">
        <f>SUM(D4:D6)</f>
        <v>10</v>
      </c>
      <c r="G7" s="18" t="s">
        <v>6</v>
      </c>
      <c r="H7" s="21">
        <f>SUM(H4:H6)</f>
        <v>0.5</v>
      </c>
      <c r="I7" s="32">
        <f>SUM(I4:I6)</f>
        <v>0.5</v>
      </c>
      <c r="J7" s="21">
        <f>SUM(J4:J6)</f>
        <v>1</v>
      </c>
    </row>
    <row r="8" spans="1:12" ht="12" customHeight="1" x14ac:dyDescent="0.25"/>
    <row r="9" spans="1:12" x14ac:dyDescent="0.25">
      <c r="A9" s="18">
        <f>1/2</f>
        <v>0.5</v>
      </c>
      <c r="B9" s="27" t="s">
        <v>68</v>
      </c>
      <c r="G9" s="18">
        <f>1-A9</f>
        <v>0.5</v>
      </c>
      <c r="H9" s="27" t="s">
        <v>92</v>
      </c>
    </row>
    <row r="10" spans="1:12" x14ac:dyDescent="0.25">
      <c r="B10" s="27" t="s">
        <v>69</v>
      </c>
      <c r="I10" s="21"/>
      <c r="J10" s="33">
        <f>B5/B7</f>
        <v>0.3</v>
      </c>
    </row>
    <row r="11" spans="1:12" x14ac:dyDescent="0.25">
      <c r="B11" s="27" t="s">
        <v>90</v>
      </c>
      <c r="I11" s="21"/>
      <c r="J11" s="33">
        <f>D5/D7</f>
        <v>0.4</v>
      </c>
    </row>
    <row r="12" spans="1:12" x14ac:dyDescent="0.25">
      <c r="A12" s="70"/>
      <c r="B12" s="27" t="s">
        <v>77</v>
      </c>
    </row>
    <row r="13" spans="1:12" x14ac:dyDescent="0.25">
      <c r="B13" s="27" t="s">
        <v>91</v>
      </c>
    </row>
    <row r="17" spans="1:9" x14ac:dyDescent="0.25">
      <c r="B17" s="36"/>
      <c r="C17" s="68" t="s">
        <v>93</v>
      </c>
      <c r="D17" s="69">
        <f>A9</f>
        <v>0.5</v>
      </c>
      <c r="E17" s="36"/>
      <c r="F17" s="36"/>
      <c r="G17" s="36"/>
      <c r="H17" s="36" t="s">
        <v>54</v>
      </c>
      <c r="I17" s="36"/>
    </row>
    <row r="18" spans="1:9" x14ac:dyDescent="0.25">
      <c r="A18" s="36" t="s">
        <v>55</v>
      </c>
      <c r="B18" s="36"/>
      <c r="C18" s="36"/>
      <c r="D18" s="36"/>
      <c r="E18" s="36"/>
      <c r="F18" s="36"/>
      <c r="G18" s="36"/>
      <c r="H18" s="36" t="s">
        <v>56</v>
      </c>
      <c r="I18" s="36"/>
    </row>
  </sheetData>
  <mergeCells count="1">
    <mergeCell ref="C2:C6"/>
  </mergeCells>
  <pageMargins left="0.7" right="0.7" top="0.75" bottom="0.75" header="0.3" footer="0.3"/>
  <pageSetup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I12" sqref="I12"/>
    </sheetView>
  </sheetViews>
  <sheetFormatPr defaultRowHeight="12.75" x14ac:dyDescent="0.2"/>
  <cols>
    <col min="1" max="1" width="10.28515625" customWidth="1"/>
    <col min="3" max="3" width="9.85546875" style="1" customWidth="1"/>
    <col min="4" max="4" width="15.7109375" customWidth="1"/>
    <col min="6" max="6" width="9.140625" style="59"/>
    <col min="7" max="7" width="17.140625" customWidth="1"/>
  </cols>
  <sheetData>
    <row r="1" spans="2:7" x14ac:dyDescent="0.2">
      <c r="B1" s="86" t="s">
        <v>114</v>
      </c>
      <c r="C1" t="s">
        <v>113</v>
      </c>
      <c r="D1" s="88" t="s">
        <v>111</v>
      </c>
      <c r="E1" t="s">
        <v>113</v>
      </c>
      <c r="F1" s="59" t="s">
        <v>112</v>
      </c>
    </row>
    <row r="3" spans="2:7" x14ac:dyDescent="0.2">
      <c r="E3" s="85" t="s">
        <v>51</v>
      </c>
      <c r="F3" s="59">
        <f>B8*D4</f>
        <v>0.1</v>
      </c>
      <c r="G3" s="13" t="s">
        <v>115</v>
      </c>
    </row>
    <row r="4" spans="2:7" x14ac:dyDescent="0.2">
      <c r="D4" s="88">
        <v>0.2</v>
      </c>
      <c r="E4" s="85"/>
    </row>
    <row r="5" spans="2:7" x14ac:dyDescent="0.2">
      <c r="D5" s="88">
        <v>0.3</v>
      </c>
      <c r="E5" s="85"/>
    </row>
    <row r="6" spans="2:7" x14ac:dyDescent="0.2">
      <c r="C6" s="85" t="s">
        <v>49</v>
      </c>
      <c r="E6" s="85" t="s">
        <v>109</v>
      </c>
      <c r="F6" s="59">
        <f>B8*D5</f>
        <v>0.15</v>
      </c>
      <c r="G6" s="13" t="s">
        <v>116</v>
      </c>
    </row>
    <row r="7" spans="2:7" x14ac:dyDescent="0.2">
      <c r="C7" s="85"/>
      <c r="D7" s="88">
        <v>0.5</v>
      </c>
      <c r="E7" s="85"/>
    </row>
    <row r="8" spans="2:7" x14ac:dyDescent="0.2">
      <c r="B8" s="87">
        <v>0.5</v>
      </c>
      <c r="C8" s="85"/>
      <c r="E8" s="85"/>
    </row>
    <row r="9" spans="2:7" x14ac:dyDescent="0.2">
      <c r="E9" s="85" t="s">
        <v>110</v>
      </c>
      <c r="F9" s="59">
        <f>B8*D7</f>
        <v>0.25</v>
      </c>
      <c r="G9" s="13" t="s">
        <v>117</v>
      </c>
    </row>
    <row r="10" spans="2:7" x14ac:dyDescent="0.2">
      <c r="E10" s="1"/>
    </row>
    <row r="11" spans="2:7" x14ac:dyDescent="0.2">
      <c r="E11" s="1"/>
    </row>
    <row r="12" spans="2:7" x14ac:dyDescent="0.2">
      <c r="E12" s="85" t="s">
        <v>51</v>
      </c>
      <c r="F12" s="59">
        <f>B14*D13</f>
        <v>0.1</v>
      </c>
      <c r="G12" s="13" t="s">
        <v>118</v>
      </c>
    </row>
    <row r="13" spans="2:7" x14ac:dyDescent="0.2">
      <c r="D13" s="88">
        <v>0.2</v>
      </c>
      <c r="E13" s="85"/>
    </row>
    <row r="14" spans="2:7" x14ac:dyDescent="0.2">
      <c r="B14" s="87">
        <v>0.5</v>
      </c>
      <c r="D14" s="88">
        <v>0.3</v>
      </c>
      <c r="E14" s="85"/>
    </row>
    <row r="15" spans="2:7" x14ac:dyDescent="0.2">
      <c r="C15" s="85" t="s">
        <v>50</v>
      </c>
      <c r="E15" s="85" t="s">
        <v>109</v>
      </c>
      <c r="F15" s="59">
        <f>B14*D14</f>
        <v>0.15</v>
      </c>
      <c r="G15" s="13" t="s">
        <v>119</v>
      </c>
    </row>
    <row r="16" spans="2:7" x14ac:dyDescent="0.2">
      <c r="D16" s="88">
        <v>0.5</v>
      </c>
      <c r="E16" s="85"/>
    </row>
    <row r="17" spans="5:7" x14ac:dyDescent="0.2">
      <c r="E17" s="85"/>
    </row>
    <row r="18" spans="5:7" x14ac:dyDescent="0.2">
      <c r="E18" s="85" t="s">
        <v>110</v>
      </c>
      <c r="F18" s="59">
        <f>B14*D16</f>
        <v>0.25</v>
      </c>
      <c r="G18" s="13" t="s">
        <v>120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"/>
  <sheetViews>
    <sheetView workbookViewId="0">
      <selection activeCell="H25" sqref="H25"/>
    </sheetView>
  </sheetViews>
  <sheetFormatPr defaultRowHeight="12.75" x14ac:dyDescent="0.2"/>
  <cols>
    <col min="1" max="2" width="9.140625" style="48"/>
    <col min="3" max="3" width="11.140625" style="48" customWidth="1"/>
    <col min="4" max="4" width="19.42578125" style="48" customWidth="1"/>
    <col min="5" max="16384" width="9.140625" style="48"/>
  </cols>
  <sheetData>
    <row r="1" spans="1:6" x14ac:dyDescent="0.2">
      <c r="A1" s="48" t="s">
        <v>95</v>
      </c>
    </row>
    <row r="2" spans="1:6" ht="21" x14ac:dyDescent="0.25">
      <c r="A2" s="46" t="s">
        <v>57</v>
      </c>
      <c r="B2" s="46" t="s">
        <v>58</v>
      </c>
      <c r="C2" s="47" t="s">
        <v>59</v>
      </c>
      <c r="D2" s="47" t="s">
        <v>60</v>
      </c>
    </row>
    <row r="3" spans="1:6" ht="18" x14ac:dyDescent="0.25">
      <c r="A3" s="46">
        <v>0</v>
      </c>
      <c r="B3" s="46">
        <v>0.08</v>
      </c>
      <c r="C3" s="49">
        <f>A3*B3</f>
        <v>0</v>
      </c>
      <c r="D3" s="46">
        <f>(A3-$C$8)^2*B3</f>
        <v>0.453152</v>
      </c>
    </row>
    <row r="4" spans="1:6" ht="18" x14ac:dyDescent="0.25">
      <c r="A4" s="46">
        <v>1</v>
      </c>
      <c r="B4" s="46">
        <v>0.15</v>
      </c>
      <c r="C4" s="49">
        <f>A4*B4</f>
        <v>0.15</v>
      </c>
      <c r="D4" s="46">
        <f>(A4-$C$8)^2*B4</f>
        <v>0.28565999999999991</v>
      </c>
    </row>
    <row r="5" spans="1:6" ht="18" x14ac:dyDescent="0.25">
      <c r="A5" s="46">
        <v>2</v>
      </c>
      <c r="B5" s="46">
        <v>0.26</v>
      </c>
      <c r="C5" s="49">
        <f>A5*B5</f>
        <v>0.52</v>
      </c>
      <c r="D5" s="46">
        <f>(A5-$C$8)^2*B5</f>
        <v>3.754399999999998E-2</v>
      </c>
    </row>
    <row r="6" spans="1:6" ht="18" x14ac:dyDescent="0.25">
      <c r="A6" s="46">
        <v>3</v>
      </c>
      <c r="B6" s="46">
        <v>0.33</v>
      </c>
      <c r="C6" s="49">
        <f>A6*B6</f>
        <v>0.99</v>
      </c>
      <c r="D6" s="46">
        <f>(A6-$C$8)^2*B6</f>
        <v>0.12685200000000005</v>
      </c>
    </row>
    <row r="7" spans="1:6" ht="18.75" thickBot="1" x14ac:dyDescent="0.3">
      <c r="A7" s="50">
        <v>4</v>
      </c>
      <c r="B7" s="50">
        <v>0.18</v>
      </c>
      <c r="C7" s="51">
        <f>A7*B7</f>
        <v>0.72</v>
      </c>
      <c r="D7" s="52">
        <f>(A7-$C$8)^2*B7</f>
        <v>0.47239200000000009</v>
      </c>
    </row>
    <row r="8" spans="1:6" ht="21" x14ac:dyDescent="0.25">
      <c r="A8" s="47"/>
      <c r="B8" s="46">
        <f>SUM(B3:B7)</f>
        <v>1</v>
      </c>
      <c r="C8" s="49">
        <f>SUM(C3:C7)</f>
        <v>2.38</v>
      </c>
      <c r="D8" s="46">
        <f>SUM(D3:D7)</f>
        <v>1.3756000000000002</v>
      </c>
      <c r="E8" s="53" t="s">
        <v>70</v>
      </c>
    </row>
    <row r="9" spans="1:6" ht="18.75" x14ac:dyDescent="0.3">
      <c r="C9" s="49" t="s">
        <v>61</v>
      </c>
      <c r="D9" s="54">
        <f>SQRT(D8)</f>
        <v>1.17285975291166</v>
      </c>
      <c r="E9" s="53" t="s">
        <v>71</v>
      </c>
    </row>
    <row r="10" spans="1:6" x14ac:dyDescent="0.2">
      <c r="E10" s="55" t="s">
        <v>96</v>
      </c>
      <c r="F10" s="56"/>
    </row>
  </sheetData>
  <pageMargins left="0.7" right="0.7" top="0.75" bottom="0.75" header="0.3" footer="0.3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M21" sqref="M21"/>
    </sheetView>
  </sheetViews>
  <sheetFormatPr defaultRowHeight="18" x14ac:dyDescent="0.25"/>
  <cols>
    <col min="1" max="1" width="9.140625" style="18"/>
    <col min="2" max="2" width="17.140625" style="18" customWidth="1"/>
    <col min="3" max="3" width="14.85546875" style="18" customWidth="1"/>
    <col min="4" max="4" width="11.85546875" style="18" customWidth="1"/>
    <col min="5" max="5" width="9.140625" style="18"/>
    <col min="6" max="6" width="11.42578125" style="18" customWidth="1"/>
    <col min="7" max="16384" width="9.140625" style="18"/>
  </cols>
  <sheetData>
    <row r="1" spans="1:7" x14ac:dyDescent="0.25">
      <c r="B1" s="30" t="s">
        <v>62</v>
      </c>
      <c r="C1" s="30"/>
      <c r="D1" s="30"/>
      <c r="F1" s="36" t="s">
        <v>63</v>
      </c>
      <c r="G1" s="36"/>
    </row>
    <row r="2" spans="1:7" x14ac:dyDescent="0.25">
      <c r="B2" s="30"/>
      <c r="C2" s="30" t="s">
        <v>64</v>
      </c>
      <c r="D2" s="30"/>
      <c r="F2" s="36"/>
      <c r="G2" s="36" t="s">
        <v>64</v>
      </c>
    </row>
    <row r="3" spans="1:7" x14ac:dyDescent="0.25">
      <c r="A3" s="19" t="s">
        <v>57</v>
      </c>
      <c r="B3" s="28" t="s">
        <v>58</v>
      </c>
      <c r="C3" s="30" t="s">
        <v>65</v>
      </c>
      <c r="D3" s="30"/>
      <c r="F3" s="37" t="s">
        <v>58</v>
      </c>
      <c r="G3" s="36" t="s">
        <v>65</v>
      </c>
    </row>
    <row r="4" spans="1:7" x14ac:dyDescent="0.25">
      <c r="A4" s="19">
        <v>0</v>
      </c>
      <c r="B4" s="28">
        <f>BINOMDIST(A4,4,0.5,FALSE)</f>
        <v>6.25E-2</v>
      </c>
      <c r="C4" s="28">
        <f>B4</f>
        <v>6.25E-2</v>
      </c>
      <c r="D4" s="28">
        <f>BINOMDIST(A4,4,0.5,1)</f>
        <v>6.25E-2</v>
      </c>
      <c r="F4" s="37">
        <f>BINOMDIST(A4,4,0.7,FALSE)</f>
        <v>8.100000000000003E-3</v>
      </c>
      <c r="G4" s="37">
        <f>F4</f>
        <v>8.100000000000003E-3</v>
      </c>
    </row>
    <row r="5" spans="1:7" x14ac:dyDescent="0.25">
      <c r="A5" s="19">
        <v>1</v>
      </c>
      <c r="B5" s="28">
        <f>BINOMDIST(A5,4,0.5,FALSE)</f>
        <v>0.24999999999999994</v>
      </c>
      <c r="C5" s="28">
        <f>B5+C4</f>
        <v>0.31249999999999994</v>
      </c>
      <c r="D5" s="28">
        <f>BINOMDIST(A5,4,0.5,1)</f>
        <v>0.31250000000000006</v>
      </c>
      <c r="F5" s="37">
        <f>BINOMDIST(A5,4,0.7,FALSE)</f>
        <v>7.5600000000000056E-2</v>
      </c>
      <c r="G5" s="37">
        <f>F5+G4</f>
        <v>8.3700000000000052E-2</v>
      </c>
    </row>
    <row r="6" spans="1:7" x14ac:dyDescent="0.25">
      <c r="A6" s="19">
        <v>2</v>
      </c>
      <c r="B6" s="28">
        <f>BINOMDIST(A6,4,0.5,FALSE)</f>
        <v>0.375</v>
      </c>
      <c r="C6" s="28">
        <f>B6+C5</f>
        <v>0.6875</v>
      </c>
      <c r="D6" s="28">
        <f>BINOMDIST(A6,4,0.5,1)</f>
        <v>0.6875</v>
      </c>
      <c r="F6" s="37">
        <f>BINOMDIST(A6,4,0.7,FALSE)</f>
        <v>0.2646</v>
      </c>
      <c r="G6" s="37">
        <f>F6+G5</f>
        <v>0.34830000000000005</v>
      </c>
    </row>
    <row r="7" spans="1:7" x14ac:dyDescent="0.25">
      <c r="A7" s="19">
        <v>3</v>
      </c>
      <c r="B7" s="28">
        <f>BINOMDIST(A7,4,0.5,FALSE)</f>
        <v>0.25</v>
      </c>
      <c r="C7" s="28">
        <f>B7+C6</f>
        <v>0.9375</v>
      </c>
      <c r="D7" s="28">
        <f>BINOMDIST(A7,4,0.5,1)</f>
        <v>0.9375</v>
      </c>
      <c r="F7" s="37">
        <f>BINOMDIST(A7,4,0.7,FALSE)</f>
        <v>0.41159999999999991</v>
      </c>
      <c r="G7" s="37">
        <f>F7+G6</f>
        <v>0.75990000000000002</v>
      </c>
    </row>
    <row r="8" spans="1:7" x14ac:dyDescent="0.25">
      <c r="A8" s="29">
        <v>4</v>
      </c>
      <c r="B8" s="28">
        <f>BINOMDIST(A8,4,0.5,FALSE)</f>
        <v>6.25E-2</v>
      </c>
      <c r="C8" s="28">
        <f>B8+C7</f>
        <v>1</v>
      </c>
      <c r="D8" s="28">
        <f>BINOMDIST(A8,4,0.5,1)</f>
        <v>1</v>
      </c>
      <c r="F8" s="37">
        <f>BINOMDIST(A8,4,0.7,FALSE)</f>
        <v>0.24009999999999992</v>
      </c>
      <c r="G8" s="37">
        <f>F8+G7</f>
        <v>1</v>
      </c>
    </row>
    <row r="9" spans="1:7" x14ac:dyDescent="0.25">
      <c r="B9" s="28">
        <f>SUM(B4:B8)</f>
        <v>1</v>
      </c>
      <c r="C9" s="30"/>
      <c r="D9" s="30"/>
    </row>
    <row r="11" spans="1:7" x14ac:dyDescent="0.25">
      <c r="B11" s="38" t="s">
        <v>66</v>
      </c>
    </row>
    <row r="12" spans="1:7" x14ac:dyDescent="0.25">
      <c r="A12" s="19" t="s">
        <v>57</v>
      </c>
      <c r="B12" s="39" t="s">
        <v>58</v>
      </c>
    </row>
    <row r="13" spans="1:7" x14ac:dyDescent="0.25">
      <c r="A13" s="19">
        <v>0</v>
      </c>
      <c r="B13" s="39">
        <f>POISSON(A13,2,0)</f>
        <v>0.1353352832366127</v>
      </c>
    </row>
    <row r="14" spans="1:7" x14ac:dyDescent="0.25">
      <c r="A14" s="19">
        <v>1</v>
      </c>
      <c r="B14" s="39">
        <f>POISSON(A14,2,0)</f>
        <v>0.27067056647322535</v>
      </c>
    </row>
    <row r="15" spans="1:7" x14ac:dyDescent="0.25">
      <c r="A15" s="19">
        <v>2</v>
      </c>
      <c r="B15" s="39">
        <f t="shared" ref="B15:B29" si="0">POISSON(A15,2,0)</f>
        <v>0.27067056647322546</v>
      </c>
    </row>
    <row r="16" spans="1:7" x14ac:dyDescent="0.25">
      <c r="A16" s="19">
        <v>3</v>
      </c>
      <c r="B16" s="39">
        <f t="shared" si="0"/>
        <v>0.18044704431548364</v>
      </c>
    </row>
    <row r="17" spans="1:2" x14ac:dyDescent="0.25">
      <c r="A17" s="19">
        <v>4</v>
      </c>
      <c r="B17" s="39">
        <f t="shared" si="0"/>
        <v>9.022352215774182E-2</v>
      </c>
    </row>
    <row r="18" spans="1:2" x14ac:dyDescent="0.25">
      <c r="A18" s="19">
        <v>5</v>
      </c>
      <c r="B18" s="39">
        <f t="shared" si="0"/>
        <v>3.6089408863096716E-2</v>
      </c>
    </row>
    <row r="19" spans="1:2" x14ac:dyDescent="0.25">
      <c r="A19" s="19">
        <v>6</v>
      </c>
      <c r="B19" s="39">
        <f t="shared" si="0"/>
        <v>1.2029802954365572E-2</v>
      </c>
    </row>
    <row r="20" spans="1:2" x14ac:dyDescent="0.25">
      <c r="A20" s="19">
        <v>7</v>
      </c>
      <c r="B20" s="39">
        <f t="shared" si="0"/>
        <v>3.4370865583901629E-3</v>
      </c>
    </row>
    <row r="21" spans="1:2" x14ac:dyDescent="0.25">
      <c r="A21" s="19">
        <v>8</v>
      </c>
      <c r="B21" s="39">
        <f t="shared" si="0"/>
        <v>8.5927163959754148E-4</v>
      </c>
    </row>
    <row r="22" spans="1:2" x14ac:dyDescent="0.25">
      <c r="A22" s="19">
        <v>9</v>
      </c>
      <c r="B22" s="39">
        <f t="shared" si="0"/>
        <v>1.9094925324389769E-4</v>
      </c>
    </row>
    <row r="23" spans="1:2" x14ac:dyDescent="0.25">
      <c r="A23" s="19">
        <v>10</v>
      </c>
      <c r="B23" s="39">
        <f t="shared" si="0"/>
        <v>3.8189850648779602E-5</v>
      </c>
    </row>
    <row r="24" spans="1:2" x14ac:dyDescent="0.25">
      <c r="A24" s="19">
        <v>11</v>
      </c>
      <c r="B24" s="39">
        <f t="shared" si="0"/>
        <v>6.9436092088690095E-6</v>
      </c>
    </row>
    <row r="25" spans="1:2" x14ac:dyDescent="0.25">
      <c r="A25" s="19">
        <v>12</v>
      </c>
      <c r="B25" s="39">
        <f t="shared" si="0"/>
        <v>1.1572682014781686E-6</v>
      </c>
    </row>
    <row r="26" spans="1:2" x14ac:dyDescent="0.25">
      <c r="A26" s="19">
        <v>13</v>
      </c>
      <c r="B26" s="39">
        <f t="shared" si="0"/>
        <v>1.7804126176587265E-7</v>
      </c>
    </row>
    <row r="27" spans="1:2" x14ac:dyDescent="0.25">
      <c r="A27" s="19">
        <v>14</v>
      </c>
      <c r="B27" s="39">
        <f t="shared" si="0"/>
        <v>2.5434465966553194E-8</v>
      </c>
    </row>
    <row r="28" spans="1:2" x14ac:dyDescent="0.25">
      <c r="A28" s="19">
        <v>15</v>
      </c>
      <c r="B28" s="39">
        <f t="shared" si="0"/>
        <v>3.391262128873753E-9</v>
      </c>
    </row>
    <row r="29" spans="1:2" x14ac:dyDescent="0.25">
      <c r="A29" s="19">
        <v>16</v>
      </c>
      <c r="B29" s="39">
        <f t="shared" si="0"/>
        <v>4.2390776610922124E-10</v>
      </c>
    </row>
  </sheetData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Probability</vt:lpstr>
      <vt:lpstr>Rules</vt:lpstr>
      <vt:lpstr>Example of Probabilities</vt:lpstr>
      <vt:lpstr>Urn problem </vt:lpstr>
      <vt:lpstr>Tree</vt:lpstr>
      <vt:lpstr>E(x) &amp; Variance(x)</vt:lpstr>
      <vt:lpstr>Discrete Probability Models</vt:lpstr>
    </vt:vector>
  </TitlesOfParts>
  <Company>Va. Commonwealth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Business</dc:creator>
  <cp:lastModifiedBy>RAndrews</cp:lastModifiedBy>
  <dcterms:created xsi:type="dcterms:W3CDTF">2000-03-03T01:52:28Z</dcterms:created>
  <dcterms:modified xsi:type="dcterms:W3CDTF">2017-09-26T03:46:35Z</dcterms:modified>
</cp:coreProperties>
</file>