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Intro" sheetId="1" r:id="rId1"/>
    <sheet name="ANOVA presentation" sheetId="2" r:id="rId2"/>
    <sheet name="Excel 1-way ANOVA" sheetId="3" r:id="rId3"/>
    <sheet name="pg.354 data" sheetId="4" r:id="rId4"/>
    <sheet name="Example" sheetId="5" r:id="rId5"/>
    <sheet name="Ex. Graph 1 " sheetId="6" r:id="rId6"/>
    <sheet name="Ex. Graph 2" sheetId="7" r:id="rId7"/>
    <sheet name="Simulation Graph" sheetId="8" r:id="rId8"/>
    <sheet name="Simulation ANOVA" sheetId="9" r:id="rId9"/>
    <sheet name="2 Factor Example" sheetId="10" r:id="rId10"/>
    <sheet name="2 factor graph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LENOVO USER</author>
  </authors>
  <commentList>
    <comment ref="A3" authorId="0">
      <text>
        <r>
          <rPr>
            <sz val="12"/>
            <rFont val="Tahoma"/>
            <family val="2"/>
          </rPr>
          <t>Each of the five properties is assessed by each of the three appraisers.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 USER</author>
  </authors>
  <commentList>
    <comment ref="D5" authorId="0">
      <text>
        <r>
          <rPr>
            <b/>
            <sz val="8"/>
            <rFont val="Tahoma"/>
            <family val="2"/>
          </rPr>
          <t xml:space="preserve">MS = Mean Square 
A Mean Square is really a variance estimate.  
All unbiased variance estimates are calculated by 
Sum of Squares </t>
        </r>
        <r>
          <rPr>
            <b/>
            <sz val="8"/>
            <rFont val="Calibri"/>
            <family val="2"/>
          </rPr>
          <t>÷</t>
        </r>
        <r>
          <rPr>
            <b/>
            <sz val="8"/>
            <rFont val="Tahoma"/>
            <family val="2"/>
          </rPr>
          <t xml:space="preserve"> degrees of freedom.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2"/>
          </rPr>
          <t>This is the Test Statistic for an F test and may be labeled F-statistic, F-value or just F as Excel does.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2"/>
          </rPr>
          <t>p-value = Upper-tail area since this is always a 1-tail upper-tail test.</t>
        </r>
        <r>
          <rPr>
            <sz val="8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2"/>
          </rPr>
          <t>Critical Value for a 1-tail upper-tail test with alpha.</t>
        </r>
      </text>
    </comment>
    <comment ref="B7" authorId="0">
      <text>
        <r>
          <rPr>
            <b/>
            <sz val="8"/>
            <rFont val="Tahoma"/>
            <family val="2"/>
          </rPr>
          <t>Sum of Squares within the treatment groups generally referred to a SSE for Sum of Squares Error.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<sst xmlns="http://schemas.openxmlformats.org/spreadsheetml/2006/main" count="370" uniqueCount="250">
  <si>
    <t>Group</t>
  </si>
  <si>
    <t>Mean</t>
  </si>
  <si>
    <t>Variance</t>
  </si>
  <si>
    <t>Data</t>
  </si>
  <si>
    <t>Do not change these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</si>
  <si>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</si>
  <si>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</si>
  <si>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</si>
  <si>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</si>
  <si>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</si>
  <si>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</si>
  <si>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</si>
  <si>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</si>
  <si>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</si>
  <si>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</si>
  <si>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</si>
  <si>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 xml:space="preserve"> </t>
  </si>
  <si>
    <r>
      <t>Total</t>
    </r>
    <r>
      <rPr>
        <sz val="10"/>
        <rFont val="Arial"/>
        <family val="2"/>
      </rPr>
      <t xml:space="preserve"> (n=40)</t>
    </r>
  </si>
  <si>
    <t>Sample Mean</t>
  </si>
  <si>
    <t>Sample SST</t>
  </si>
  <si>
    <t>Pooled Variance</t>
  </si>
  <si>
    <t>Sample Variance</t>
  </si>
  <si>
    <r>
      <t xml:space="preserve">SSTR </t>
    </r>
    <r>
      <rPr>
        <sz val="10"/>
        <rFont val="Arial"/>
        <family val="2"/>
      </rPr>
      <t>component</t>
    </r>
  </si>
  <si>
    <t>n</t>
  </si>
  <si>
    <t>Treatment Group</t>
  </si>
  <si>
    <r>
      <t>m</t>
    </r>
    <r>
      <rPr>
        <b/>
        <vertAlign val="subscript"/>
        <sz val="10"/>
        <color indexed="17"/>
        <rFont val="Arial"/>
        <family val="2"/>
      </rPr>
      <t>1</t>
    </r>
  </si>
  <si>
    <r>
      <t>m</t>
    </r>
    <r>
      <rPr>
        <b/>
        <vertAlign val="subscript"/>
        <sz val="10"/>
        <color indexed="17"/>
        <rFont val="Arial"/>
        <family val="2"/>
      </rPr>
      <t>2</t>
    </r>
  </si>
  <si>
    <r>
      <t>m</t>
    </r>
    <r>
      <rPr>
        <b/>
        <vertAlign val="subscript"/>
        <sz val="10"/>
        <color indexed="17"/>
        <rFont val="Arial"/>
        <family val="2"/>
      </rPr>
      <t>3</t>
    </r>
  </si>
  <si>
    <r>
      <t>m</t>
    </r>
    <r>
      <rPr>
        <b/>
        <vertAlign val="subscript"/>
        <sz val="10"/>
        <color indexed="17"/>
        <rFont val="Arial"/>
        <family val="2"/>
      </rPr>
      <t>4</t>
    </r>
  </si>
  <si>
    <t>Standard Deviation</t>
  </si>
  <si>
    <r>
      <t>s</t>
    </r>
    <r>
      <rPr>
        <b/>
        <vertAlign val="subscript"/>
        <sz val="10"/>
        <color indexed="17"/>
        <rFont val="Arial"/>
        <family val="2"/>
      </rPr>
      <t>1</t>
    </r>
  </si>
  <si>
    <r>
      <t>s</t>
    </r>
    <r>
      <rPr>
        <b/>
        <vertAlign val="subscript"/>
        <sz val="10"/>
        <color indexed="17"/>
        <rFont val="Arial"/>
        <family val="2"/>
      </rPr>
      <t>2</t>
    </r>
  </si>
  <si>
    <r>
      <t>s</t>
    </r>
    <r>
      <rPr>
        <b/>
        <vertAlign val="subscript"/>
        <sz val="10"/>
        <color indexed="17"/>
        <rFont val="Arial"/>
        <family val="2"/>
      </rPr>
      <t>3</t>
    </r>
  </si>
  <si>
    <r>
      <t>s</t>
    </r>
    <r>
      <rPr>
        <b/>
        <vertAlign val="subscript"/>
        <sz val="10"/>
        <color indexed="17"/>
        <rFont val="Arial"/>
        <family val="2"/>
      </rPr>
      <t>4</t>
    </r>
  </si>
  <si>
    <t>Independent Sample Sizes</t>
  </si>
  <si>
    <t>The statistics from these four samples  will be used to decide if the means are all the same or if at least one is different.</t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</si>
  <si>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</si>
  <si>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</si>
  <si>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3</t>
    </r>
  </si>
  <si>
    <r>
      <t>s</t>
    </r>
    <r>
      <rPr>
        <vertAlign val="subscript"/>
        <sz val="10"/>
        <rFont val="Arial"/>
        <family val="2"/>
      </rPr>
      <t>4</t>
    </r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</si>
  <si>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3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m</t>
    </r>
    <r>
      <rPr>
        <b/>
        <vertAlign val="subscript"/>
        <sz val="12"/>
        <color indexed="12"/>
        <rFont val="Arial"/>
        <family val="2"/>
      </rPr>
      <t>4</t>
    </r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</si>
  <si>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is supported if all sample mean values are close to each other. </t>
    </r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</si>
  <si>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: At least one mean is different</t>
    </r>
  </si>
  <si>
    <r>
      <t xml:space="preserve">equivalent 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: Not all are equal</t>
    </r>
  </si>
  <si>
    <t>Variance between sample means measures closeness of means values to each other.</t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</si>
  <si>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is supported if the variance between sample means is small</t>
    </r>
  </si>
  <si>
    <r>
      <t>H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is supported if the variance between sample means is large</t>
    </r>
  </si>
  <si>
    <t>Small versus Large is best determined when comparing to a standard.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</si>
  <si>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Between Groups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Within Groups</t>
    </r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</si>
  <si>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Between Groups</t>
    </r>
    <r>
      <rPr>
        <b/>
        <sz val="12"/>
        <color indexed="12"/>
        <rFont val="Arial"/>
        <family val="2"/>
      </rPr>
      <t xml:space="preserve"> / </t>
    </r>
    <r>
      <rPr>
        <b/>
        <sz val="12"/>
        <color indexed="12"/>
        <rFont val="Symbol"/>
        <family val="1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 xml:space="preserve">Within Groups </t>
    </r>
    <r>
      <rPr>
        <b/>
        <sz val="12"/>
        <color indexed="12"/>
        <rFont val="Arial"/>
        <family val="2"/>
      </rPr>
      <t>= 1</t>
    </r>
  </si>
  <si>
    <t>Variance Between Sample Means</t>
  </si>
  <si>
    <t>Variance of Sample Data with Within Groups</t>
  </si>
  <si>
    <t>=</t>
  </si>
  <si>
    <r>
      <t>Test Statistic</t>
    </r>
    <r>
      <rPr>
        <b/>
        <sz val="12"/>
        <rFont val="Arial"/>
        <family val="2"/>
      </rPr>
      <t xml:space="preserve"> =</t>
    </r>
  </si>
  <si>
    <t>Mean Square Between Treatment Groups</t>
  </si>
  <si>
    <t>Mean Square Within Groups</t>
  </si>
  <si>
    <t>The pooled variance of data Within groups is a good standard.</t>
  </si>
  <si>
    <t>Consider four groups labeled 1, 2, 3 &amp; 4.  We want to see if the mean is the same for all four Treatment groups or if at least one is different</t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</si>
  <si>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</si>
  <si>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</si>
  <si>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3</t>
    </r>
  </si>
  <si>
    <r>
      <t>n</t>
    </r>
    <r>
      <rPr>
        <b/>
        <vertAlign val="subscript"/>
        <sz val="10"/>
        <rFont val="Arial"/>
        <family val="2"/>
      </rPr>
      <t>4</t>
    </r>
  </si>
  <si>
    <r>
      <t>N = 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4</t>
    </r>
  </si>
  <si>
    <t>p-value =</t>
  </si>
  <si>
    <t xml:space="preserve">ANOVA </t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</si>
  <si>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: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Between Groups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&gt;</t>
    </r>
    <r>
      <rPr>
        <b/>
        <sz val="12"/>
        <rFont val="Arial"/>
        <family val="2"/>
      </rPr>
      <t xml:space="preserve">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Within Groups</t>
    </r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</si>
  <si>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: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Between Groups</t>
    </r>
    <r>
      <rPr>
        <b/>
        <sz val="12"/>
        <rFont val="Arial"/>
        <family val="2"/>
      </rPr>
      <t xml:space="preserve"> / </t>
    </r>
    <r>
      <rPr>
        <b/>
        <sz val="12"/>
        <rFont val="Symbol"/>
        <family val="1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Within Groups</t>
    </r>
    <r>
      <rPr>
        <b/>
        <sz val="12"/>
        <rFont val="Cambria"/>
        <family val="1"/>
      </rPr>
      <t xml:space="preserve"> &gt;</t>
    </r>
    <r>
      <rPr>
        <b/>
        <sz val="12"/>
        <rFont val="Arial"/>
        <family val="2"/>
      </rPr>
      <t xml:space="preserve"> 1</t>
    </r>
  </si>
  <si>
    <t>Analysis results are presented in what is known as an ANOVA table</t>
  </si>
  <si>
    <t>Excel Presentation</t>
  </si>
  <si>
    <t>1 Factor ANOVA</t>
  </si>
  <si>
    <r>
      <t>df</t>
    </r>
    <r>
      <rPr>
        <b/>
        <vertAlign val="subscript"/>
        <sz val="12"/>
        <color indexed="12"/>
        <rFont val="Arial"/>
        <family val="2"/>
      </rPr>
      <t>Treatment</t>
    </r>
  </si>
  <si>
    <t>SSE</t>
  </si>
  <si>
    <r>
      <t>df</t>
    </r>
    <r>
      <rPr>
        <b/>
        <vertAlign val="subscript"/>
        <sz val="12"/>
        <color indexed="12"/>
        <rFont val="Arial"/>
        <family val="2"/>
      </rPr>
      <t>Error</t>
    </r>
  </si>
  <si>
    <r>
      <t>MSE = SSE / df</t>
    </r>
    <r>
      <rPr>
        <b/>
        <vertAlign val="subscript"/>
        <sz val="12"/>
        <color indexed="12"/>
        <rFont val="Arial"/>
        <family val="2"/>
      </rPr>
      <t>Error</t>
    </r>
  </si>
  <si>
    <r>
      <t>df</t>
    </r>
    <r>
      <rPr>
        <b/>
        <vertAlign val="subscript"/>
        <sz val="12"/>
        <color indexed="12"/>
        <rFont val="Arial"/>
        <family val="2"/>
      </rPr>
      <t>Total</t>
    </r>
  </si>
  <si>
    <t>Text Presentation</t>
  </si>
  <si>
    <t>Error</t>
  </si>
  <si>
    <r>
      <t>df</t>
    </r>
    <r>
      <rPr>
        <b/>
        <vertAlign val="subscript"/>
        <sz val="12"/>
        <rFont val="Arial"/>
        <family val="2"/>
      </rPr>
      <t xml:space="preserve">Treatment </t>
    </r>
    <r>
      <rPr>
        <b/>
        <sz val="12"/>
        <rFont val="Arial"/>
        <family val="2"/>
      </rPr>
      <t>= k-1</t>
    </r>
  </si>
  <si>
    <r>
      <t>Normality:</t>
    </r>
    <r>
      <rPr>
        <sz val="12"/>
        <rFont val="Arial"/>
        <family val="2"/>
      </rPr>
      <t xml:space="preserve"> The data within each group are normally distributed.</t>
    </r>
  </si>
  <si>
    <t xml:space="preserve">         ANOVA is robust to the above assumption if the sample sizes are approximately the same for all groups.</t>
  </si>
  <si>
    <r>
      <t>SS</t>
    </r>
    <r>
      <rPr>
        <b/>
        <vertAlign val="subscript"/>
        <sz val="12"/>
        <color indexed="12"/>
        <rFont val="Arial"/>
        <family val="2"/>
      </rPr>
      <t>Treatment</t>
    </r>
  </si>
  <si>
    <r>
      <t>SS</t>
    </r>
    <r>
      <rPr>
        <b/>
        <vertAlign val="subscript"/>
        <sz val="12"/>
        <color indexed="12"/>
        <rFont val="Arial"/>
        <family val="2"/>
      </rPr>
      <t>Total</t>
    </r>
  </si>
  <si>
    <r>
      <t>MS</t>
    </r>
    <r>
      <rPr>
        <b/>
        <vertAlign val="subscript"/>
        <sz val="12"/>
        <color indexed="12"/>
        <rFont val="Arial"/>
        <family val="2"/>
      </rPr>
      <t xml:space="preserve">Treatment </t>
    </r>
    <r>
      <rPr>
        <b/>
        <sz val="12"/>
        <color indexed="12"/>
        <rFont val="Arial"/>
        <family val="2"/>
      </rPr>
      <t>= SS</t>
    </r>
    <r>
      <rPr>
        <b/>
        <vertAlign val="subscript"/>
        <sz val="12"/>
        <color indexed="12"/>
        <rFont val="Arial"/>
        <family val="2"/>
      </rPr>
      <t>Treatment</t>
    </r>
    <r>
      <rPr>
        <b/>
        <sz val="12"/>
        <color indexed="12"/>
        <rFont val="Arial"/>
        <family val="2"/>
      </rPr>
      <t xml:space="preserve"> / df</t>
    </r>
    <r>
      <rPr>
        <b/>
        <vertAlign val="subscript"/>
        <sz val="12"/>
        <color indexed="12"/>
        <rFont val="Arial"/>
        <family val="2"/>
      </rPr>
      <t>Treatment</t>
    </r>
  </si>
  <si>
    <t>One-Way ANOVA</t>
  </si>
  <si>
    <r>
      <t>TS = MS</t>
    </r>
    <r>
      <rPr>
        <b/>
        <vertAlign val="subscript"/>
        <sz val="12"/>
        <color indexed="12"/>
        <rFont val="Arial"/>
        <family val="2"/>
      </rPr>
      <t xml:space="preserve">Treatment </t>
    </r>
    <r>
      <rPr>
        <b/>
        <sz val="12"/>
        <color indexed="12"/>
        <rFont val="Arial"/>
        <family val="2"/>
      </rPr>
      <t>/ MSE</t>
    </r>
  </si>
  <si>
    <t xml:space="preserve">For k treatments and N total observations </t>
  </si>
  <si>
    <r>
      <t>df</t>
    </r>
    <r>
      <rPr>
        <b/>
        <vertAlign val="subscript"/>
        <sz val="12"/>
        <rFont val="Arial"/>
        <family val="2"/>
      </rPr>
      <t>Total</t>
    </r>
    <r>
      <rPr>
        <b/>
        <sz val="12"/>
        <rFont val="Arial"/>
        <family val="2"/>
      </rPr>
      <t xml:space="preserve"> = N-1</t>
    </r>
  </si>
  <si>
    <r>
      <t>df</t>
    </r>
    <r>
      <rPr>
        <b/>
        <vertAlign val="subscript"/>
        <sz val="12"/>
        <rFont val="Arial"/>
        <family val="2"/>
      </rPr>
      <t xml:space="preserve">Error </t>
    </r>
    <r>
      <rPr>
        <b/>
        <sz val="12"/>
        <rFont val="Arial"/>
        <family val="2"/>
      </rPr>
      <t>= N-k</t>
    </r>
  </si>
  <si>
    <r>
      <t>df</t>
    </r>
    <r>
      <rPr>
        <b/>
        <vertAlign val="subscript"/>
        <sz val="12"/>
        <color indexed="51"/>
        <rFont val="Arial"/>
        <family val="2"/>
      </rPr>
      <t>Treatment</t>
    </r>
  </si>
  <si>
    <r>
      <t>SS</t>
    </r>
    <r>
      <rPr>
        <b/>
        <vertAlign val="subscript"/>
        <sz val="12"/>
        <color indexed="51"/>
        <rFont val="Arial"/>
        <family val="2"/>
      </rPr>
      <t>Treatment</t>
    </r>
  </si>
  <si>
    <r>
      <t>MS</t>
    </r>
    <r>
      <rPr>
        <b/>
        <vertAlign val="subscript"/>
        <sz val="12"/>
        <color indexed="51"/>
        <rFont val="Arial"/>
        <family val="2"/>
      </rPr>
      <t xml:space="preserve">Treatment </t>
    </r>
    <r>
      <rPr>
        <b/>
        <sz val="12"/>
        <color indexed="51"/>
        <rFont val="Arial"/>
        <family val="2"/>
      </rPr>
      <t>= SS</t>
    </r>
    <r>
      <rPr>
        <b/>
        <vertAlign val="subscript"/>
        <sz val="12"/>
        <color indexed="51"/>
        <rFont val="Arial"/>
        <family val="2"/>
      </rPr>
      <t>Treatment</t>
    </r>
    <r>
      <rPr>
        <b/>
        <sz val="12"/>
        <color indexed="51"/>
        <rFont val="Arial"/>
        <family val="2"/>
      </rPr>
      <t xml:space="preserve"> / df</t>
    </r>
    <r>
      <rPr>
        <b/>
        <vertAlign val="subscript"/>
        <sz val="12"/>
        <color indexed="51"/>
        <rFont val="Arial"/>
        <family val="2"/>
      </rPr>
      <t>Treatment</t>
    </r>
  </si>
  <si>
    <r>
      <t>TS = MS</t>
    </r>
    <r>
      <rPr>
        <b/>
        <vertAlign val="subscript"/>
        <sz val="12"/>
        <color indexed="51"/>
        <rFont val="Arial"/>
        <family val="2"/>
      </rPr>
      <t xml:space="preserve">Treatment </t>
    </r>
    <r>
      <rPr>
        <b/>
        <sz val="12"/>
        <color indexed="51"/>
        <rFont val="Arial"/>
        <family val="2"/>
      </rPr>
      <t>/ MSE</t>
    </r>
  </si>
  <si>
    <r>
      <t>df</t>
    </r>
    <r>
      <rPr>
        <b/>
        <vertAlign val="subscript"/>
        <sz val="12"/>
        <color indexed="51"/>
        <rFont val="Arial"/>
        <family val="2"/>
      </rPr>
      <t>Error</t>
    </r>
  </si>
  <si>
    <r>
      <t>MSE = SSE / df</t>
    </r>
    <r>
      <rPr>
        <b/>
        <vertAlign val="subscript"/>
        <sz val="12"/>
        <color indexed="51"/>
        <rFont val="Arial"/>
        <family val="2"/>
      </rPr>
      <t>Error</t>
    </r>
  </si>
  <si>
    <r>
      <t>df</t>
    </r>
    <r>
      <rPr>
        <b/>
        <vertAlign val="subscript"/>
        <sz val="12"/>
        <color indexed="51"/>
        <rFont val="Arial"/>
        <family val="2"/>
      </rPr>
      <t>Total</t>
    </r>
  </si>
  <si>
    <r>
      <t>SS</t>
    </r>
    <r>
      <rPr>
        <b/>
        <vertAlign val="subscript"/>
        <sz val="12"/>
        <color indexed="51"/>
        <rFont val="Arial"/>
        <family val="2"/>
      </rPr>
      <t>Total</t>
    </r>
  </si>
  <si>
    <r>
      <t xml:space="preserve">Treatment </t>
    </r>
    <r>
      <rPr>
        <b/>
        <sz val="10"/>
        <color indexed="51"/>
        <rFont val="Arial"/>
        <family val="2"/>
      </rPr>
      <t>(Between)</t>
    </r>
  </si>
  <si>
    <r>
      <t xml:space="preserve">Error </t>
    </r>
    <r>
      <rPr>
        <b/>
        <sz val="10"/>
        <color indexed="51"/>
        <rFont val="Arial"/>
        <family val="2"/>
      </rPr>
      <t>(Within)</t>
    </r>
  </si>
  <si>
    <r>
      <t>Equal Variance in all Groups (Homogeneity of variance)</t>
    </r>
    <r>
      <rPr>
        <sz val="12"/>
        <rFont val="Arial"/>
        <family val="2"/>
      </rPr>
      <t xml:space="preserve"> The variance of the data within each group is the same</t>
    </r>
  </si>
  <si>
    <r>
      <rPr>
        <b/>
        <sz val="12"/>
        <color indexed="60"/>
        <rFont val="Arial"/>
        <family val="2"/>
      </rPr>
      <t>Independence</t>
    </r>
    <r>
      <rPr>
        <sz val="12"/>
        <rFont val="Arial"/>
        <family val="2"/>
      </rPr>
      <t xml:space="preserve"> of data between groups and within each group.  </t>
    </r>
  </si>
  <si>
    <t>Assumptions used for the theoretical development of this analsis procedure:</t>
  </si>
  <si>
    <t>Note: The analysis procedure tends to work well for distributions departing from normal for large sample sizes.</t>
  </si>
  <si>
    <t>Note: The analysis procedure tends to work well as long as the sample sizes are approximately the same for all groups.</t>
  </si>
  <si>
    <t xml:space="preserve">This is a simulation showing how data and statistics vary due to random selection of data.   </t>
  </si>
  <si>
    <t>A random sample of 10 values is selected from each group.</t>
  </si>
  <si>
    <t>Push the F9 key to generate a new sample</t>
  </si>
  <si>
    <t>Group Mean</t>
  </si>
  <si>
    <t>Group 1, value 1</t>
  </si>
  <si>
    <t>Group 1, value 2</t>
  </si>
  <si>
    <t>Group 1, value 3</t>
  </si>
  <si>
    <t>Group 1, value 4</t>
  </si>
  <si>
    <t>Group 1, value 5</t>
  </si>
  <si>
    <t>Group 1, value 6</t>
  </si>
  <si>
    <t>Group 1, value 7</t>
  </si>
  <si>
    <t>Group 1, value 8</t>
  </si>
  <si>
    <t>Group 1, value 9</t>
  </si>
  <si>
    <t>Group 1, value 10</t>
  </si>
  <si>
    <t>Group 2, value 1</t>
  </si>
  <si>
    <t>Group 2, value 2</t>
  </si>
  <si>
    <t>Group 2, value 3</t>
  </si>
  <si>
    <t>Group 2, value 4</t>
  </si>
  <si>
    <t>Group 2, value 5</t>
  </si>
  <si>
    <t>Group 2, value 6</t>
  </si>
  <si>
    <t>Group 2, value 7</t>
  </si>
  <si>
    <t>Group 2, value 8</t>
  </si>
  <si>
    <t>Group 2, value 9</t>
  </si>
  <si>
    <t>Group 2, value 10</t>
  </si>
  <si>
    <t>Group 3, value 1</t>
  </si>
  <si>
    <t>Group 3, value 2</t>
  </si>
  <si>
    <t>Group 3, value 3</t>
  </si>
  <si>
    <t>Group 3, value 4</t>
  </si>
  <si>
    <t>Group 3, value 5</t>
  </si>
  <si>
    <t>Group 3, value 6</t>
  </si>
  <si>
    <t>Group 3, value 7</t>
  </si>
  <si>
    <t>Group 3, value 8</t>
  </si>
  <si>
    <t>Group 3, value 9</t>
  </si>
  <si>
    <t>Group 3, value 10</t>
  </si>
  <si>
    <t>Group 4, value 1</t>
  </si>
  <si>
    <t>Group 4, value 2</t>
  </si>
  <si>
    <t>Group 4, value 3</t>
  </si>
  <si>
    <t>Group 4, value 4</t>
  </si>
  <si>
    <t>Group 4, value 5</t>
  </si>
  <si>
    <t>Group 4, value 6</t>
  </si>
  <si>
    <t>Group 4, value 7</t>
  </si>
  <si>
    <t>Group 4, value 8</t>
  </si>
  <si>
    <t>Group 4, value 9</t>
  </si>
  <si>
    <t>Group 4, value 10</t>
  </si>
  <si>
    <t>Group 1, mean</t>
  </si>
  <si>
    <t>Group 2, mean</t>
  </si>
  <si>
    <t>Group 3, mean</t>
  </si>
  <si>
    <t>Group 4, mean</t>
  </si>
  <si>
    <t>Formulas &amp; Function to complete an ANOVA table using calculated Sums of Squares</t>
  </si>
  <si>
    <t>Between Groups (Treatment)</t>
  </si>
  <si>
    <t>Within Groups (Error)</t>
  </si>
  <si>
    <r>
      <t>SS</t>
    </r>
    <r>
      <rPr>
        <b/>
        <vertAlign val="subscript"/>
        <sz val="12"/>
        <color indexed="60"/>
        <rFont val="Arial"/>
        <family val="2"/>
      </rPr>
      <t>Treatment</t>
    </r>
  </si>
  <si>
    <r>
      <t>SS</t>
    </r>
    <r>
      <rPr>
        <b/>
        <vertAlign val="subscript"/>
        <sz val="12"/>
        <color indexed="60"/>
        <rFont val="Arial"/>
        <family val="2"/>
      </rPr>
      <t>Total</t>
    </r>
  </si>
  <si>
    <t>Sums of Squares will be calculated by software such as Excel, students should be able to complete the table.</t>
  </si>
  <si>
    <t>k-1</t>
  </si>
  <si>
    <t xml:space="preserve">This is done for  k treatment groups and N total observations </t>
  </si>
  <si>
    <t>N-1</t>
  </si>
  <si>
    <t>N-k</t>
  </si>
  <si>
    <t>Group 1</t>
  </si>
  <si>
    <t>Group 2</t>
  </si>
  <si>
    <t>Group 3</t>
  </si>
  <si>
    <t>Group 4</t>
  </si>
  <si>
    <t>Anova: Single Factor</t>
  </si>
  <si>
    <t>SUMMARY</t>
  </si>
  <si>
    <t>Groups</t>
  </si>
  <si>
    <t>Count</t>
  </si>
  <si>
    <t>Sum</t>
  </si>
  <si>
    <t>Average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</si>
  <si>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</si>
  <si>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</si>
  <si>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</si>
  <si>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</si>
  <si>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</si>
  <si>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</si>
  <si>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</si>
  <si>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</si>
  <si>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</si>
  <si>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</si>
  <si>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 xml:space="preserve"> Means and Variances can be changed to see what effect the change has on the data &amp; p-value.</t>
  </si>
  <si>
    <r>
      <rPr>
        <sz val="10"/>
        <color indexed="10"/>
        <rFont val="Calibri"/>
        <family val="2"/>
      </rPr>
      <t>←</t>
    </r>
    <r>
      <rPr>
        <sz val="10"/>
        <color indexed="10"/>
        <rFont val="Arial"/>
        <family val="2"/>
      </rPr>
      <t xml:space="preserve"> Change these</t>
    </r>
  </si>
  <si>
    <t xml:space="preserve"> =FDIST(E6,C6,C7)</t>
  </si>
  <si>
    <t xml:space="preserve"> =FINV(alpha,C6,C7)</t>
  </si>
  <si>
    <r>
      <t xml:space="preserve">Go to  </t>
    </r>
    <r>
      <rPr>
        <b/>
        <sz val="12"/>
        <rFont val="Arial"/>
        <family val="2"/>
      </rPr>
      <t xml:space="preserve">Data Analysis  </t>
    </r>
    <r>
      <rPr>
        <sz val="12"/>
        <rFont val="Arial"/>
        <family val="2"/>
      </rPr>
      <t xml:space="preserve">found under </t>
    </r>
    <r>
      <rPr>
        <b/>
        <sz val="12"/>
        <rFont val="Arial"/>
        <family val="2"/>
      </rPr>
      <t>Data</t>
    </r>
  </si>
  <si>
    <r>
      <t xml:space="preserve">Select </t>
    </r>
    <r>
      <rPr>
        <b/>
        <sz val="12"/>
        <rFont val="Arial"/>
        <family val="2"/>
      </rPr>
      <t>Anova: Single Factor</t>
    </r>
  </si>
  <si>
    <r>
      <t>SS</t>
    </r>
    <r>
      <rPr>
        <b/>
        <vertAlign val="subscript"/>
        <sz val="12"/>
        <color indexed="10"/>
        <rFont val="Arial"/>
        <family val="2"/>
      </rPr>
      <t>Treatment</t>
    </r>
    <r>
      <rPr>
        <b/>
        <sz val="12"/>
        <color indexed="10"/>
        <rFont val="Arial"/>
        <family val="2"/>
      </rPr>
      <t xml:space="preserve"> + SS</t>
    </r>
    <r>
      <rPr>
        <b/>
        <vertAlign val="subscript"/>
        <sz val="12"/>
        <color indexed="10"/>
        <rFont val="Arial"/>
        <family val="2"/>
      </rPr>
      <t xml:space="preserve">Error </t>
    </r>
    <r>
      <rPr>
        <b/>
        <sz val="12"/>
        <color indexed="10"/>
        <rFont val="Arial"/>
        <family val="2"/>
      </rPr>
      <t>= SS</t>
    </r>
    <r>
      <rPr>
        <b/>
        <vertAlign val="subscript"/>
        <sz val="12"/>
        <color indexed="10"/>
        <rFont val="Arial"/>
        <family val="2"/>
      </rPr>
      <t xml:space="preserve">Total </t>
    </r>
  </si>
  <si>
    <r>
      <t>df</t>
    </r>
    <r>
      <rPr>
        <b/>
        <vertAlign val="subscript"/>
        <sz val="12"/>
        <color indexed="10"/>
        <rFont val="Arial"/>
        <family val="2"/>
      </rPr>
      <t>Treatment</t>
    </r>
    <r>
      <rPr>
        <b/>
        <sz val="12"/>
        <color indexed="10"/>
        <rFont val="Arial"/>
        <family val="2"/>
      </rPr>
      <t xml:space="preserve"> + df</t>
    </r>
    <r>
      <rPr>
        <b/>
        <vertAlign val="subscript"/>
        <sz val="12"/>
        <color indexed="10"/>
        <rFont val="Arial"/>
        <family val="2"/>
      </rPr>
      <t xml:space="preserve">Error </t>
    </r>
    <r>
      <rPr>
        <b/>
        <sz val="12"/>
        <color indexed="10"/>
        <rFont val="Arial"/>
        <family val="2"/>
      </rPr>
      <t>= df</t>
    </r>
    <r>
      <rPr>
        <b/>
        <vertAlign val="subscript"/>
        <sz val="12"/>
        <color indexed="10"/>
        <rFont val="Arial"/>
        <family val="2"/>
      </rPr>
      <t xml:space="preserve">Total </t>
    </r>
  </si>
  <si>
    <r>
      <t xml:space="preserve">Note that </t>
    </r>
    <r>
      <rPr>
        <b/>
        <sz val="12"/>
        <rFont val="Arial"/>
        <family val="2"/>
      </rPr>
      <t>Treatment + Error = Total</t>
    </r>
    <r>
      <rPr>
        <sz val="12"/>
        <color indexed="10"/>
        <rFont val="Arial"/>
        <family val="2"/>
      </rPr>
      <t xml:space="preserve"> for both Sum of Squares and degrees of freedom</t>
    </r>
  </si>
  <si>
    <t>One-Way ANOVA (Single Factor ANOVA)</t>
  </si>
  <si>
    <t>Suppose these data are for three appraisers (A, B &amp; C) of properties in a neighborhood with similar properties</t>
  </si>
  <si>
    <t>For this analysis we will assume that the properties and the appraiser's assessments are all independent of one another.</t>
  </si>
  <si>
    <t>Appraiser A</t>
  </si>
  <si>
    <t>Appraiser B</t>
  </si>
  <si>
    <t>Appraiser C</t>
  </si>
  <si>
    <t>Assessments have been rounded to thousands of dollars.</t>
  </si>
  <si>
    <t>The goal is to test to see if the mean of assessed values is the same for all three appraisers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</si>
  <si>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μ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B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C</t>
    </r>
  </si>
  <si>
    <r>
      <t>H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At least one of the means is different</t>
    </r>
  </si>
  <si>
    <r>
      <t xml:space="preserve">The hypothesis to the left will be tested with </t>
    </r>
    <r>
      <rPr>
        <b/>
        <sz val="12"/>
        <color indexed="12"/>
        <rFont val="Arial"/>
        <family val="2"/>
      </rPr>
      <t>α=.05</t>
    </r>
  </si>
  <si>
    <t>An X-Y Scatter in Excel can be used to graphically display the Appraiser data.</t>
  </si>
  <si>
    <r>
      <t xml:space="preserve">To do so the data need to be laid out properly with </t>
    </r>
    <r>
      <rPr>
        <b/>
        <sz val="10"/>
        <rFont val="Arial"/>
        <family val="2"/>
      </rPr>
      <t>numerical values for both X &amp; Y</t>
    </r>
    <r>
      <rPr>
        <sz val="10"/>
        <rFont val="Arial"/>
        <family val="2"/>
      </rPr>
      <t xml:space="preserve">.  </t>
    </r>
  </si>
  <si>
    <t>Appraiser</t>
  </si>
  <si>
    <t xml:space="preserve">Value </t>
  </si>
  <si>
    <t xml:space="preserve">In 1-Way ANOVA one variable is the factor (appraiser for this example). </t>
  </si>
  <si>
    <t>The factor may not have a numerical value (A, B &amp; C for appraisers).</t>
  </si>
  <si>
    <t>One solution is to assign numbers to factor groups (1=A, 2=B &amp; 3=C)</t>
  </si>
  <si>
    <t>Below numbers for appraisers is X and appraised value is Y</t>
  </si>
  <si>
    <t xml:space="preserve">The method here includes the average for each group and a legend with each group labeled. </t>
  </si>
  <si>
    <t xml:space="preserve">The values to be displayed are placed on the X axis.  </t>
  </si>
  <si>
    <t>Numbers for the factor groups  are used for Y (1=A, 2=B &amp; 3=C)</t>
  </si>
  <si>
    <t xml:space="preserve">The numbers for group means have .15 added to set them apart slightly from the data.  </t>
  </si>
  <si>
    <t>Property 1</t>
  </si>
  <si>
    <t>Property 2</t>
  </si>
  <si>
    <t>Property 3</t>
  </si>
  <si>
    <t>Property 4</t>
  </si>
  <si>
    <t>Property 5</t>
  </si>
  <si>
    <t xml:space="preserve">For this analysis the are three appraisers (A, B, C) assessing five properties (numbered 1, 2, 3, 4 &amp; 5)  </t>
  </si>
  <si>
    <t>We have two factors: appraisers &amp; properties with one observation per combination of appraiser and property</t>
  </si>
  <si>
    <t>There is no repetition of observations for each combination of factors.</t>
  </si>
  <si>
    <t>Anova: Two-Factor Without Replication</t>
  </si>
  <si>
    <t>Rows</t>
  </si>
  <si>
    <t>Columns</t>
  </si>
  <si>
    <t>Properties</t>
  </si>
  <si>
    <t>Appraisers</t>
  </si>
  <si>
    <r>
      <t>H</t>
    </r>
    <r>
      <rPr>
        <b/>
        <vertAlign val="subscript"/>
        <sz val="12"/>
        <color indexed="60"/>
        <rFont val="Arial"/>
        <family val="2"/>
      </rPr>
      <t>0</t>
    </r>
    <r>
      <rPr>
        <b/>
        <sz val="12"/>
        <color indexed="60"/>
        <rFont val="Arial"/>
        <family val="2"/>
      </rPr>
      <t>: μ</t>
    </r>
    <r>
      <rPr>
        <b/>
        <vertAlign val="subscript"/>
        <sz val="12"/>
        <color indexed="60"/>
        <rFont val="Arial"/>
        <family val="2"/>
      </rPr>
      <t>1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2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 xml:space="preserve">3 </t>
    </r>
    <r>
      <rPr>
        <b/>
        <sz val="12"/>
        <color indexed="60"/>
        <rFont val="Arial"/>
        <family val="2"/>
      </rPr>
      <t>= μ</t>
    </r>
    <r>
      <rPr>
        <b/>
        <vertAlign val="subscript"/>
        <sz val="12"/>
        <color indexed="60"/>
        <rFont val="Arial"/>
        <family val="2"/>
      </rPr>
      <t>4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5</t>
    </r>
  </si>
  <si>
    <r>
      <t>H</t>
    </r>
    <r>
      <rPr>
        <b/>
        <vertAlign val="subscript"/>
        <sz val="12"/>
        <color indexed="60"/>
        <rFont val="Arial"/>
        <family val="2"/>
      </rPr>
      <t>A</t>
    </r>
    <r>
      <rPr>
        <b/>
        <sz val="12"/>
        <color indexed="60"/>
        <rFont val="Arial"/>
        <family val="2"/>
      </rPr>
      <t>: At least one of the means is different</t>
    </r>
  </si>
  <si>
    <t>p-value for the above test is .002721 Null is Rejected.</t>
  </si>
  <si>
    <t>p-value for the above test is .001764 Null is Rejected.</t>
  </si>
  <si>
    <t>Property</t>
  </si>
  <si>
    <t>Data found on page 354</t>
  </si>
  <si>
    <t>Price offered for a used camera ($)</t>
  </si>
  <si>
    <t>obs. #</t>
  </si>
  <si>
    <t>Buying from a Friend</t>
  </si>
  <si>
    <t>Buying from a Stranger</t>
  </si>
  <si>
    <r>
      <t xml:space="preserve">Buying from a </t>
    </r>
    <r>
      <rPr>
        <sz val="12"/>
        <rFont val="Arial"/>
        <family val="2"/>
      </rPr>
      <t>Friend</t>
    </r>
  </si>
  <si>
    <r>
      <t xml:space="preserve">Buying from a </t>
    </r>
    <r>
      <rPr>
        <sz val="12"/>
        <rFont val="Arial"/>
        <family val="2"/>
      </rPr>
      <t>Stranger</t>
    </r>
  </si>
  <si>
    <t>t-Test: Two-Sample Assuming Equal Variances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</si>
  <si>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</si>
  <si>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</si>
  <si>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</si>
  <si>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</si>
  <si>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</si>
  <si>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</si>
  <si>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</si>
  <si>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 xml:space="preserve">Fail to Reject the Null since the p-value = .096281 &gt; .05 = alpha  </t>
  </si>
  <si>
    <t xml:space="preserve"> =D6/D7</t>
  </si>
  <si>
    <t xml:space="preserve"> =B6/C6</t>
  </si>
  <si>
    <t xml:space="preserve"> =B7/C7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</si>
</sst>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Symbol"/>
      <family val="1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12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color indexed="12"/>
      <name val="Symbol"/>
      <family val="1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2"/>
      <color indexed="12"/>
      <name val="Arial"/>
      <family val="2"/>
    </font>
    <font>
      <b/>
      <sz val="12"/>
      <name val="Symbol"/>
      <family val="1"/>
    </font>
    <font>
      <b/>
      <vertAlign val="superscript"/>
      <sz val="12"/>
      <name val="Arial"/>
      <family val="2"/>
    </font>
    <font>
      <b/>
      <sz val="12"/>
      <name val="Calibri"/>
      <family val="2"/>
    </font>
    <font>
      <b/>
      <sz val="12"/>
      <name val="Cambria"/>
      <family val="1"/>
    </font>
    <font>
      <b/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51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5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b/>
      <vertAlign val="subscript"/>
      <sz val="12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vertAlign val="subscript"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14"/>
      <name val="Arial"/>
      <family val="2"/>
    </font>
    <font>
      <b/>
      <i/>
      <sz val="12"/>
      <color indexed="51"/>
      <name val="Arial"/>
      <family val="2"/>
    </font>
    <font>
      <b/>
      <i/>
      <sz val="12"/>
      <color indexed="60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2"/>
      <name val="Arial"/>
      <family val="2"/>
    </font>
    <font>
      <sz val="12"/>
      <color indexed="6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49"/>
      <name val="Calibri"/>
      <family val="2"/>
    </font>
    <font>
      <b/>
      <u val="single"/>
      <sz val="11"/>
      <color indexed="49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1"/>
      <color indexed="18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9" tint="-0.24997000396251678"/>
      <name val="Arial"/>
      <family val="2"/>
    </font>
    <font>
      <b/>
      <sz val="12"/>
      <color theme="6" tint="-0.24997000396251678"/>
      <name val="Arial"/>
      <family val="2"/>
    </font>
    <font>
      <sz val="10"/>
      <color rgb="FFFF33CC"/>
      <name val="Arial"/>
      <family val="2"/>
    </font>
    <font>
      <b/>
      <sz val="12"/>
      <color theme="9" tint="-0.4999699890613556"/>
      <name val="Arial"/>
      <family val="2"/>
    </font>
    <font>
      <b/>
      <i/>
      <sz val="12"/>
      <color theme="6" tint="-0.24997000396251678"/>
      <name val="Arial"/>
      <family val="2"/>
    </font>
    <font>
      <b/>
      <sz val="12"/>
      <color rgb="FF0000FF"/>
      <name val="Arial"/>
      <family val="2"/>
    </font>
    <font>
      <b/>
      <sz val="10"/>
      <color rgb="FF00B050"/>
      <name val="Arial"/>
      <family val="2"/>
    </font>
    <font>
      <b/>
      <i/>
      <sz val="12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2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2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sz val="10"/>
      <color rgb="FF0000FF"/>
      <name val="Arial"/>
      <family val="2"/>
    </font>
    <font>
      <sz val="12"/>
      <color theme="9" tint="-0.4999699890613556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/>
    </xf>
    <xf numFmtId="0" fontId="10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10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3" fillId="0" borderId="0" xfId="0" applyFont="1" applyAlignment="1">
      <alignment horizontal="center"/>
    </xf>
    <xf numFmtId="0" fontId="5" fillId="0" borderId="0" xfId="0" applyFont="1" applyAlignment="1">
      <alignment/>
    </xf>
    <xf numFmtId="0" fontId="105" fillId="0" borderId="0" xfId="0" applyFont="1" applyAlignment="1">
      <alignment horizontal="right"/>
    </xf>
    <xf numFmtId="0" fontId="10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Alignment="1">
      <alignment/>
    </xf>
    <xf numFmtId="0" fontId="108" fillId="0" borderId="12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/>
    </xf>
    <xf numFmtId="0" fontId="105" fillId="0" borderId="11" xfId="0" applyFont="1" applyFill="1" applyBorder="1" applyAlignment="1">
      <alignment horizontal="center"/>
    </xf>
    <xf numFmtId="0" fontId="105" fillId="0" borderId="11" xfId="0" applyFont="1" applyFill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34" borderId="0" xfId="0" applyFont="1" applyFill="1" applyAlignment="1">
      <alignment/>
    </xf>
    <xf numFmtId="0" fontId="111" fillId="0" borderId="12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12" fillId="34" borderId="0" xfId="0" applyFont="1" applyFill="1" applyAlignment="1">
      <alignment/>
    </xf>
    <xf numFmtId="0" fontId="10" fillId="0" borderId="11" xfId="0" applyFont="1" applyBorder="1" applyAlignment="1">
      <alignment/>
    </xf>
    <xf numFmtId="0" fontId="113" fillId="0" borderId="13" xfId="0" applyFont="1" applyBorder="1" applyAlignment="1">
      <alignment horizontal="right"/>
    </xf>
    <xf numFmtId="0" fontId="114" fillId="0" borderId="14" xfId="0" applyFont="1" applyBorder="1" applyAlignment="1">
      <alignment/>
    </xf>
    <xf numFmtId="0" fontId="113" fillId="0" borderId="15" xfId="0" applyFont="1" applyBorder="1" applyAlignment="1">
      <alignment horizontal="right"/>
    </xf>
    <xf numFmtId="0" fontId="113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 horizontal="center"/>
    </xf>
    <xf numFmtId="0" fontId="11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7" fillId="0" borderId="0" xfId="0" applyFont="1" applyAlignment="1">
      <alignment/>
    </xf>
    <xf numFmtId="0" fontId="112" fillId="0" borderId="0" xfId="0" applyFont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45" fillId="0" borderId="0" xfId="0" applyFont="1" applyAlignment="1">
      <alignment/>
    </xf>
    <xf numFmtId="0" fontId="1" fillId="32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2" borderId="18" xfId="0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103" fillId="32" borderId="0" xfId="0" applyFont="1" applyFill="1" applyAlignment="1">
      <alignment/>
    </xf>
    <xf numFmtId="0" fontId="0" fillId="32" borderId="0" xfId="0" applyFill="1" applyAlignment="1">
      <alignment/>
    </xf>
    <xf numFmtId="0" fontId="112" fillId="32" borderId="0" xfId="0" applyFont="1" applyFill="1" applyAlignment="1">
      <alignment/>
    </xf>
    <xf numFmtId="0" fontId="103" fillId="0" borderId="0" xfId="0" applyFont="1" applyFill="1" applyBorder="1" applyAlignment="1">
      <alignment horizontal="center"/>
    </xf>
    <xf numFmtId="0" fontId="112" fillId="0" borderId="0" xfId="0" applyFont="1" applyAlignment="1">
      <alignment horizontal="center"/>
    </xf>
    <xf numFmtId="0" fontId="11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118" fillId="0" borderId="0" xfId="0" applyFont="1" applyAlignment="1">
      <alignment horizontal="center" vertical="center"/>
    </xf>
    <xf numFmtId="0" fontId="118" fillId="0" borderId="11" xfId="0" applyFont="1" applyBorder="1" applyAlignment="1">
      <alignment horizontal="center"/>
    </xf>
    <xf numFmtId="0" fontId="118" fillId="0" borderId="17" xfId="0" applyFont="1" applyBorder="1" applyAlignment="1">
      <alignment horizontal="center"/>
    </xf>
    <xf numFmtId="0" fontId="5" fillId="0" borderId="0" xfId="0" applyFont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-0.0085"/>
          <c:w val="0.91"/>
          <c:h val="0.9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1 '!$A$8:$A$22</c:f>
              <c:numCache/>
            </c:numRef>
          </c:xVal>
          <c:yVal>
            <c:numRef>
              <c:f>'Ex. Graph 1 '!$B$8:$B$22</c:f>
              <c:numCache/>
            </c:numRef>
          </c:yVal>
          <c:smooth val="0"/>
        </c:ser>
        <c:axId val="39400466"/>
        <c:axId val="19059875"/>
      </c:scatterChart>
      <c:valAx>
        <c:axId val="39400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 = Appraiser A, 2 = Appraiser B &amp; 3 = Appraiser C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9875"/>
        <c:crosses val="autoZero"/>
        <c:crossBetween val="midCat"/>
        <c:dispUnits/>
        <c:majorUnit val="1"/>
      </c:valAx>
      <c:valAx>
        <c:axId val="19059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Appraised Value of a Property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04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725"/>
          <c:w val="0.77575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'Ex. Graph 2'!$B$8</c:f>
              <c:strCache>
                <c:ptCount val="1"/>
                <c:pt idx="0">
                  <c:v>Appraiser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2'!$B$9:$B$26</c:f>
              <c:numCache/>
            </c:numRef>
          </c:yVal>
          <c:smooth val="0"/>
        </c:ser>
        <c:ser>
          <c:idx val="1"/>
          <c:order val="1"/>
          <c:tx>
            <c:strRef>
              <c:f>'Ex. Graph 2'!$C$8</c:f>
              <c:strCache>
                <c:ptCount val="1"/>
                <c:pt idx="0">
                  <c:v>Appraiser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2'!$C$9:$C$26</c:f>
              <c:numCache/>
            </c:numRef>
          </c:yVal>
          <c:smooth val="0"/>
        </c:ser>
        <c:ser>
          <c:idx val="2"/>
          <c:order val="2"/>
          <c:tx>
            <c:strRef>
              <c:f>'Ex. Graph 2'!$D$8</c:f>
              <c:strCache>
                <c:ptCount val="1"/>
                <c:pt idx="0">
                  <c:v>Appraiser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2'!$D$9:$D$26</c:f>
              <c:numCache/>
            </c:numRef>
          </c:yVal>
          <c:smooth val="0"/>
        </c:ser>
        <c:ser>
          <c:idx val="3"/>
          <c:order val="3"/>
          <c:tx>
            <c:strRef>
              <c:f>'Ex. Graph 2'!$E$8</c:f>
              <c:strCache>
                <c:ptCount val="1"/>
                <c:pt idx="0">
                  <c:v>Group 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'Ex. Graph 2'!$A$9:$A$26</c:f>
              <c:numCache/>
            </c:numRef>
          </c:xVal>
          <c:yVal>
            <c:numRef>
              <c:f>'Ex. Graph 2'!$E$9:$E$26</c:f>
              <c:numCache/>
            </c:numRef>
          </c:yVal>
          <c:smooth val="0"/>
        </c:ser>
        <c:axId val="37321148"/>
        <c:axId val="346013"/>
      </c:scatterChart>
      <c:valAx>
        <c:axId val="37321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Appraised Value of Property (Thousands of Dollars)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13"/>
        <c:crosses val="autoZero"/>
        <c:crossBetween val="midCat"/>
        <c:dispUnits/>
      </c:valAx>
      <c:valAx>
        <c:axId val="346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114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675"/>
          <c:y val="0.3485"/>
          <c:w val="0.183"/>
          <c:h val="0.2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"/>
          <c:w val="0.96525"/>
          <c:h val="0.9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'Simulation Graph'!$C$7</c:f>
              <c:strCache>
                <c:ptCount val="1"/>
                <c:pt idx="0">
                  <c:v>Data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'Simulation Graph'!$B$8:$B$51</c:f>
              <c:numCache/>
            </c:numRef>
          </c:xVal>
          <c:yVal>
            <c:numRef>
              <c:f>'Simulation Graph'!$C$8:$C$51</c:f>
              <c:numCache/>
            </c:numRef>
          </c:yVal>
          <c:smooth val="0"/>
        </c:ser>
        <c:ser>
          <c:idx val="1"/>
          <c:order val="1"/>
          <c:tx>
            <c:strRef>
              <c:f>'Simulation Graph'!$D$7</c:f>
              <c:strCache>
                <c:ptCount val="1"/>
                <c:pt idx="0">
                  <c:v>Group 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'Simulation Graph'!$B$8:$B$51</c:f>
              <c:numCache/>
            </c:numRef>
          </c:xVal>
          <c:yVal>
            <c:numRef>
              <c:f>'Simulation Graph'!$D$8:$D$51</c:f>
              <c:numCache/>
            </c:numRef>
          </c:yVal>
          <c:smooth val="0"/>
        </c:ser>
        <c:axId val="3114118"/>
        <c:axId val="28027063"/>
      </c:scatterChart>
      <c:valAx>
        <c:axId val="3114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 val="autoZero"/>
        <c:crossBetween val="midCat"/>
        <c:dispUnits/>
      </c:valAx>
      <c:valAx>
        <c:axId val="28027063"/>
        <c:scaling>
          <c:orientation val="minMax"/>
          <c:max val="4.5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375"/>
          <c:y val="0.3775"/>
          <c:w val="0.177"/>
          <c:h val="0.13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6"/>
          <c:w val="0.7467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factor graph'!$B$1</c:f>
              <c:strCache>
                <c:ptCount val="1"/>
                <c:pt idx="0">
                  <c:v>Appraiser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graph'!$B$2:$B$6</c:f>
              <c:numCache/>
            </c:numRef>
          </c:yVal>
          <c:smooth val="0"/>
        </c:ser>
        <c:ser>
          <c:idx val="1"/>
          <c:order val="1"/>
          <c:tx>
            <c:strRef>
              <c:f>'2 factor graph'!$C$1</c:f>
              <c:strCache>
                <c:ptCount val="1"/>
                <c:pt idx="0">
                  <c:v>Appraiser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graph'!$C$2:$C$6</c:f>
              <c:numCache/>
            </c:numRef>
          </c:yVal>
          <c:smooth val="0"/>
        </c:ser>
        <c:ser>
          <c:idx val="2"/>
          <c:order val="2"/>
          <c:tx>
            <c:strRef>
              <c:f>'2 factor graph'!$D$1</c:f>
              <c:strCache>
                <c:ptCount val="1"/>
                <c:pt idx="0">
                  <c:v>Appraiser 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'2 factor graph'!$A$2:$A$6</c:f>
              <c:numCache/>
            </c:numRef>
          </c:xVal>
          <c:yVal>
            <c:numRef>
              <c:f>'2 factor graph'!$D$2:$D$6</c:f>
              <c:numCache/>
            </c:numRef>
          </c:yVal>
          <c:smooth val="0"/>
        </c:ser>
        <c:axId val="50916976"/>
        <c:axId val="55599601"/>
      </c:scatterChart>
      <c:val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Property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9601"/>
        <c:crosses val="autoZero"/>
        <c:crossBetween val="midCat"/>
        <c:dispUnits/>
      </c:valAx>
      <c:valAx>
        <c:axId val="5559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Property  Value (thousands of dollars)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69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17475"/>
          <c:w val="0.1575"/>
          <c:h val="0.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19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13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19.emf" /><Relationship Id="rId13" Type="http://schemas.openxmlformats.org/officeDocument/2006/relationships/image" Target="../media/image20.emf" /><Relationship Id="rId14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1009650</xdr:colOff>
      <xdr:row>3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42900"/>
          <a:ext cx="1000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Phenomenon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Parameters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0</xdr:col>
      <xdr:colOff>1009650</xdr:colOff>
      <xdr:row>10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1200150"/>
          <a:ext cx="10001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Sample Statistics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12</xdr:col>
      <xdr:colOff>47625</xdr:colOff>
      <xdr:row>14</xdr:row>
      <xdr:rowOff>66675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457450" y="1905000"/>
          <a:ext cx="51149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supported if all sample mean values are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close to each other.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(i.e. There is a difference between sample means and the variability between means is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larger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than anticipated.)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6</xdr:col>
      <xdr:colOff>228600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3962400"/>
          <a:ext cx="4467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null and alternate hypotheses above for variances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are equivalent to the null and alternate  hypotheses above for the four means .  </a:t>
          </a:r>
        </a:p>
      </xdr:txBody>
    </xdr:sp>
    <xdr:clientData/>
  </xdr:twoCellAnchor>
  <xdr:twoCellAnchor>
    <xdr:from>
      <xdr:col>9</xdr:col>
      <xdr:colOff>19050</xdr:colOff>
      <xdr:row>19</xdr:row>
      <xdr:rowOff>85725</xdr:rowOff>
    </xdr:from>
    <xdr:to>
      <xdr:col>13</xdr:col>
      <xdr:colOff>447675</xdr:colOff>
      <xdr:row>24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00" y="3248025"/>
          <a:ext cx="28670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The Alternate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hypothesis of at least one mean being different is supported </a:t>
          </a:r>
          <a:r>
            <a:rPr lang="en-US" cap="none" sz="1100" b="1" i="0" u="sng" baseline="0">
              <a:solidFill>
                <a:srgbClr val="33CCCC"/>
              </a:solidFill>
              <a:latin typeface="Calibri"/>
              <a:ea typeface="Calibri"/>
              <a:cs typeface="Calibri"/>
            </a:rPr>
            <a:t>only 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when the variance Between means 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Greater  than 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the variance Within the groups.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a 1-tail upper-tail test.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114300</xdr:rowOff>
    </xdr:from>
    <xdr:to>
      <xdr:col>8</xdr:col>
      <xdr:colOff>581025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81450" y="438150"/>
          <a:ext cx="262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Do not make changes on this sheet!</a:t>
          </a:r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238125</xdr:colOff>
      <xdr:row>11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790700"/>
          <a:ext cx="9144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171450</xdr:rowOff>
    </xdr:from>
    <xdr:to>
      <xdr:col>3</xdr:col>
      <xdr:colOff>781050</xdr:colOff>
      <xdr:row>26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r="25312" b="28448"/>
        <a:stretch>
          <a:fillRect/>
        </a:stretch>
      </xdr:blipFill>
      <xdr:spPr>
        <a:xfrm>
          <a:off x="0" y="2952750"/>
          <a:ext cx="30765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57150</xdr:colOff>
      <xdr:row>1</xdr:row>
      <xdr:rowOff>142875</xdr:rowOff>
    </xdr:from>
    <xdr:to>
      <xdr:col>13</xdr:col>
      <xdr:colOff>257175</xdr:colOff>
      <xdr:row>18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924675" y="342900"/>
          <a:ext cx="20383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 the same data as for the previous example for one factor .  No significant difference was found between appraisers when the observations were treated as independent samples rather than being blocks of observations.  In the 2-factor analysis  the variability from property to property is separated out showing a  significant difference between appraisers.   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3" name="In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4" name="In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5" name="In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6" name="Ink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7" name="Ink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8" name="Ink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9" name="Ink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0" name="Ink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1" name="Ink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2" name="Ink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3" name="Ink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4" name="Ink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pic>
      <xdr:nvPicPr>
        <xdr:cNvPr id="15" name="Ink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0" y="2619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12</xdr:col>
      <xdr:colOff>466725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924175" y="0"/>
        <a:ext cx="52292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5</xdr:row>
      <xdr:rowOff>47625</xdr:rowOff>
    </xdr:from>
    <xdr:to>
      <xdr:col>5</xdr:col>
      <xdr:colOff>228600</xdr:colOff>
      <xdr:row>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57575" y="1133475"/>
          <a:ext cx="4743450" cy="361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objective of the test is to determine if the variance between groups is larger than the variance within groups.  Hence this is a 1-tail upper-tail test.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19050</xdr:rowOff>
    </xdr:from>
    <xdr:to>
      <xdr:col>6</xdr:col>
      <xdr:colOff>1581150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19625" y="1276350"/>
          <a:ext cx="3819525" cy="504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objective of the test is to determine if the variance between groups is larger than the variance within groups.  Hence this is a 1-tail upper-tail test.</a:t>
          </a:r>
        </a:p>
      </xdr:txBody>
    </xdr:sp>
    <xdr:clientData/>
  </xdr:twoCellAnchor>
  <xdr:twoCellAnchor editAs="oneCell">
    <xdr:from>
      <xdr:col>2</xdr:col>
      <xdr:colOff>276225</xdr:colOff>
      <xdr:row>11</xdr:row>
      <xdr:rowOff>123825</xdr:rowOff>
    </xdr:from>
    <xdr:to>
      <xdr:col>6</xdr:col>
      <xdr:colOff>323850</xdr:colOff>
      <xdr:row>16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b="53060"/>
        <a:stretch>
          <a:fillRect/>
        </a:stretch>
      </xdr:blipFill>
      <xdr:spPr>
        <a:xfrm>
          <a:off x="3438525" y="2476500"/>
          <a:ext cx="37433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3</xdr:col>
      <xdr:colOff>552450</xdr:colOff>
      <xdr:row>21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4172" b="22627"/>
        <a:stretch>
          <a:fillRect/>
        </a:stretch>
      </xdr:blipFill>
      <xdr:spPr>
        <a:xfrm>
          <a:off x="0" y="2000250"/>
          <a:ext cx="283845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4</xdr:col>
      <xdr:colOff>0</xdr:colOff>
      <xdr:row>34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7416" b="20277"/>
        <a:stretch>
          <a:fillRect/>
        </a:stretch>
      </xdr:blipFill>
      <xdr:spPr>
        <a:xfrm>
          <a:off x="0" y="4124325"/>
          <a:ext cx="2895600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590550</xdr:colOff>
      <xdr:row>18</xdr:row>
      <xdr:rowOff>19050</xdr:rowOff>
    </xdr:from>
    <xdr:to>
      <xdr:col>11</xdr:col>
      <xdr:colOff>85725</xdr:colOff>
      <xdr:row>24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00" y="3495675"/>
          <a:ext cx="19335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Note that the pooled t-test that assumes equal variances gives the same p-value as the p-value for the ANOVA.</a:t>
          </a: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9</xdr:col>
      <xdr:colOff>323850</xdr:colOff>
      <xdr:row>11</xdr:row>
      <xdr:rowOff>0</xdr:rowOff>
    </xdr:from>
    <xdr:to>
      <xdr:col>9</xdr:col>
      <xdr:colOff>342900</xdr:colOff>
      <xdr:row>18</xdr:row>
      <xdr:rowOff>19050</xdr:rowOff>
    </xdr:to>
    <xdr:sp>
      <xdr:nvSpPr>
        <xdr:cNvPr id="4" name="Straight Arrow Connector 5"/>
        <xdr:cNvSpPr>
          <a:spLocks/>
        </xdr:cNvSpPr>
      </xdr:nvSpPr>
      <xdr:spPr>
        <a:xfrm rot="16200000" flipV="1">
          <a:off x="7620000" y="2000250"/>
          <a:ext cx="19050" cy="14954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95250</xdr:rowOff>
    </xdr:from>
    <xdr:to>
      <xdr:col>8</xdr:col>
      <xdr:colOff>495300</xdr:colOff>
      <xdr:row>27</xdr:row>
      <xdr:rowOff>85725</xdr:rowOff>
    </xdr:to>
    <xdr:sp>
      <xdr:nvSpPr>
        <xdr:cNvPr id="5" name="Straight Arrow Connector 7"/>
        <xdr:cNvSpPr>
          <a:spLocks/>
        </xdr:cNvSpPr>
      </xdr:nvSpPr>
      <xdr:spPr>
        <a:xfrm rot="10800000" flipV="1">
          <a:off x="5467350" y="4543425"/>
          <a:ext cx="1714500" cy="47625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161925</xdr:rowOff>
    </xdr:from>
    <xdr:to>
      <xdr:col>4</xdr:col>
      <xdr:colOff>276225</xdr:colOff>
      <xdr:row>27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22955" b="22039"/>
        <a:stretch>
          <a:fillRect/>
        </a:stretch>
      </xdr:blipFill>
      <xdr:spPr>
        <a:xfrm>
          <a:off x="0" y="2314575"/>
          <a:ext cx="3295650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895350</xdr:colOff>
      <xdr:row>24</xdr:row>
      <xdr:rowOff>123825</xdr:rowOff>
    </xdr:from>
    <xdr:to>
      <xdr:col>9</xdr:col>
      <xdr:colOff>266700</xdr:colOff>
      <xdr:row>27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219575" y="4238625"/>
          <a:ext cx="21621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Fail to Reject the Null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since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TS=2.8626 &lt; 3.885 = Critical Value</a:t>
          </a:r>
        </a:p>
      </xdr:txBody>
    </xdr:sp>
    <xdr:clientData/>
  </xdr:twoCellAnchor>
  <xdr:twoCellAnchor>
    <xdr:from>
      <xdr:col>5</xdr:col>
      <xdr:colOff>504825</xdr:colOff>
      <xdr:row>22</xdr:row>
      <xdr:rowOff>0</xdr:rowOff>
    </xdr:from>
    <xdr:to>
      <xdr:col>13</xdr:col>
      <xdr:colOff>66675</xdr:colOff>
      <xdr:row>27</xdr:row>
      <xdr:rowOff>142875</xdr:rowOff>
    </xdr:to>
    <xdr:pic>
      <xdr:nvPicPr>
        <xdr:cNvPr id="3" name="In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3790950"/>
          <a:ext cx="475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20</xdr:row>
      <xdr:rowOff>123825</xdr:rowOff>
    </xdr:from>
    <xdr:to>
      <xdr:col>13</xdr:col>
      <xdr:colOff>600075</xdr:colOff>
      <xdr:row>28</xdr:row>
      <xdr:rowOff>0</xdr:rowOff>
    </xdr:to>
    <xdr:pic>
      <xdr:nvPicPr>
        <xdr:cNvPr id="4" name="In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3590925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28</xdr:row>
      <xdr:rowOff>57150</xdr:rowOff>
    </xdr:from>
    <xdr:to>
      <xdr:col>10</xdr:col>
      <xdr:colOff>209550</xdr:colOff>
      <xdr:row>29</xdr:row>
      <xdr:rowOff>38100</xdr:rowOff>
    </xdr:to>
    <xdr:pic>
      <xdr:nvPicPr>
        <xdr:cNvPr id="5" name="In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4819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28</xdr:row>
      <xdr:rowOff>38100</xdr:rowOff>
    </xdr:from>
    <xdr:to>
      <xdr:col>11</xdr:col>
      <xdr:colOff>76200</xdr:colOff>
      <xdr:row>29</xdr:row>
      <xdr:rowOff>28575</xdr:rowOff>
    </xdr:to>
    <xdr:pic>
      <xdr:nvPicPr>
        <xdr:cNvPr id="6" name="In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00875" y="4800600"/>
          <a:ext cx="381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17</xdr:row>
      <xdr:rowOff>47625</xdr:rowOff>
    </xdr:from>
    <xdr:to>
      <xdr:col>10</xdr:col>
      <xdr:colOff>9525</xdr:colOff>
      <xdr:row>29</xdr:row>
      <xdr:rowOff>28575</xdr:rowOff>
    </xdr:to>
    <xdr:pic>
      <xdr:nvPicPr>
        <xdr:cNvPr id="7" name="Ink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3019425"/>
          <a:ext cx="5429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</xdr:row>
      <xdr:rowOff>38100</xdr:rowOff>
    </xdr:from>
    <xdr:to>
      <xdr:col>5</xdr:col>
      <xdr:colOff>447675</xdr:colOff>
      <xdr:row>23</xdr:row>
      <xdr:rowOff>114300</xdr:rowOff>
    </xdr:to>
    <xdr:pic>
      <xdr:nvPicPr>
        <xdr:cNvPr id="8" name="In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382905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20</xdr:row>
      <xdr:rowOff>104775</xdr:rowOff>
    </xdr:from>
    <xdr:to>
      <xdr:col>5</xdr:col>
      <xdr:colOff>847725</xdr:colOff>
      <xdr:row>21</xdr:row>
      <xdr:rowOff>123825</xdr:rowOff>
    </xdr:to>
    <xdr:pic>
      <xdr:nvPicPr>
        <xdr:cNvPr id="9" name="Ink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7625" y="3571875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20</xdr:row>
      <xdr:rowOff>95250</xdr:rowOff>
    </xdr:from>
    <xdr:to>
      <xdr:col>5</xdr:col>
      <xdr:colOff>952500</xdr:colOff>
      <xdr:row>21</xdr:row>
      <xdr:rowOff>133350</xdr:rowOff>
    </xdr:to>
    <xdr:pic>
      <xdr:nvPicPr>
        <xdr:cNvPr id="10" name="Ink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67200" y="356235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104775</xdr:rowOff>
    </xdr:from>
    <xdr:to>
      <xdr:col>6</xdr:col>
      <xdr:colOff>190500</xdr:colOff>
      <xdr:row>21</xdr:row>
      <xdr:rowOff>95250</xdr:rowOff>
    </xdr:to>
    <xdr:pic>
      <xdr:nvPicPr>
        <xdr:cNvPr id="11" name="Ink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86275" y="35718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20</xdr:row>
      <xdr:rowOff>57150</xdr:rowOff>
    </xdr:from>
    <xdr:to>
      <xdr:col>7</xdr:col>
      <xdr:colOff>323850</xdr:colOff>
      <xdr:row>21</xdr:row>
      <xdr:rowOff>123825</xdr:rowOff>
    </xdr:to>
    <xdr:pic>
      <xdr:nvPicPr>
        <xdr:cNvPr id="12" name="Ink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62525" y="35242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20</xdr:row>
      <xdr:rowOff>57150</xdr:rowOff>
    </xdr:from>
    <xdr:to>
      <xdr:col>8</xdr:col>
      <xdr:colOff>85725</xdr:colOff>
      <xdr:row>21</xdr:row>
      <xdr:rowOff>66675</xdr:rowOff>
    </xdr:to>
    <xdr:pic>
      <xdr:nvPicPr>
        <xdr:cNvPr id="13" name="Ink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0200" y="35242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20</xdr:row>
      <xdr:rowOff>76200</xdr:rowOff>
    </xdr:from>
    <xdr:to>
      <xdr:col>9</xdr:col>
      <xdr:colOff>9525</xdr:colOff>
      <xdr:row>21</xdr:row>
      <xdr:rowOff>114300</xdr:rowOff>
    </xdr:to>
    <xdr:pic>
      <xdr:nvPicPr>
        <xdr:cNvPr id="14" name="Ink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05500" y="35433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22</xdr:row>
      <xdr:rowOff>142875</xdr:rowOff>
    </xdr:from>
    <xdr:to>
      <xdr:col>10</xdr:col>
      <xdr:colOff>323850</xdr:colOff>
      <xdr:row>23</xdr:row>
      <xdr:rowOff>114300</xdr:rowOff>
    </xdr:to>
    <xdr:pic>
      <xdr:nvPicPr>
        <xdr:cNvPr id="15" name="Ink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57575" y="3933825"/>
          <a:ext cx="3562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66675</xdr:rowOff>
    </xdr:from>
    <xdr:to>
      <xdr:col>9</xdr:col>
      <xdr:colOff>352425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1304925" y="1038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38100</xdr:rowOff>
    </xdr:from>
    <xdr:to>
      <xdr:col>12</xdr:col>
      <xdr:colOff>0</xdr:colOff>
      <xdr:row>25</xdr:row>
      <xdr:rowOff>104775</xdr:rowOff>
    </xdr:to>
    <xdr:graphicFrame>
      <xdr:nvGraphicFramePr>
        <xdr:cNvPr id="1" name="Chart 3"/>
        <xdr:cNvGraphicFramePr/>
      </xdr:nvGraphicFramePr>
      <xdr:xfrm>
        <a:off x="3305175" y="1009650"/>
        <a:ext cx="4819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0.0045</cdr:y>
    </cdr:from>
    <cdr:to>
      <cdr:x>0.0665</cdr:x>
      <cdr:y>0.04</cdr:y>
    </cdr:to>
    <cdr:sp>
      <cdr:nvSpPr>
        <cdr:cNvPr id="1" name="Text 1"/>
        <cdr:cNvSpPr txBox="1">
          <a:spLocks noChangeArrowheads="1"/>
        </cdr:cNvSpPr>
      </cdr:nvSpPr>
      <cdr:spPr>
        <a:xfrm>
          <a:off x="47625" y="9525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76200</xdr:rowOff>
    </xdr:from>
    <xdr:to>
      <xdr:col>9</xdr:col>
      <xdr:colOff>476250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38100" y="981075"/>
        <a:ext cx="6276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3</xdr:row>
      <xdr:rowOff>28575</xdr:rowOff>
    </xdr:from>
    <xdr:to>
      <xdr:col>14</xdr:col>
      <xdr:colOff>381000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43650" y="523875"/>
          <a:ext cx="292417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Analysis of Variance procedure 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measures the variance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Between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 means  (denoted with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squares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graph) &amp; compares it to the combined variance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Within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groups (weighted average of the variances within each of the  data groups that are denoted with 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blue diamonds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graph).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(Mean Square Between Treatment Groups 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
(Mean Square Within  Groups) 
Null:  Variance Between  =  Variance Within
Alternate:  Variance Between &gt; Variance Within
Hence a 1-tail upper-tail test is used and the probability distribution is the F distribution.
Use the FDIST function in Excel to calculate a 
p-value for a test statistic, TS.
p-value = FDIST(TS, dfTreatment, dfError)
Use the FINV function in Excel to calculate the 
upper-tail critical value.
Critical Value = FINV(α, dfTreatment, dfError)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15.421875" style="0" customWidth="1"/>
    <col min="2" max="2" width="21.28125" style="1" customWidth="1"/>
    <col min="3" max="6" width="6.7109375" style="0" customWidth="1"/>
    <col min="7" max="7" width="3.57421875" style="0" customWidth="1"/>
  </cols>
  <sheetData>
    <row r="1" ht="12.75">
      <c r="A1" s="18" t="s">
        <v>57</v>
      </c>
    </row>
    <row r="2" spans="2:6" ht="12.75">
      <c r="B2" s="5" t="s">
        <v>24</v>
      </c>
      <c r="C2" s="5">
        <v>1</v>
      </c>
      <c r="D2" s="5">
        <v>2</v>
      </c>
      <c r="E2" s="5">
        <v>3</v>
      </c>
      <c r="F2" s="5">
        <v>4</v>
      </c>
    </row>
    <row r="3" spans="1:6" ht="14.25">
      <c r="A3" s="19"/>
      <c r="B3" s="20" t="s">
        <v>1</v>
      </c>
      <c r="C3" s="21" t="s">
        <v>25</v>
      </c>
      <c r="D3" s="21" t="s">
        <v>26</v>
      </c>
      <c r="E3" s="21" t="s">
        <v>27</v>
      </c>
      <c r="F3" s="21" t="s">
        <v>28</v>
      </c>
    </row>
    <row r="4" spans="1:6" ht="14.25">
      <c r="A4" s="19"/>
      <c r="B4" s="20" t="s">
        <v>29</v>
      </c>
      <c r="C4" s="21" t="s">
        <v>30</v>
      </c>
      <c r="D4" s="21" t="s">
        <v>31</v>
      </c>
      <c r="E4" s="21" t="s">
        <v>32</v>
      </c>
      <c r="F4" s="21" t="s">
        <v>33</v>
      </c>
    </row>
    <row r="5" s="8" customFormat="1" ht="8.25">
      <c r="B5" s="22"/>
    </row>
    <row r="6" spans="1:9" ht="14.25">
      <c r="A6" s="36"/>
      <c r="B6" s="37" t="s">
        <v>34</v>
      </c>
      <c r="C6" s="5" t="s">
        <v>58</v>
      </c>
      <c r="D6" s="5" t="s">
        <v>59</v>
      </c>
      <c r="E6" s="5" t="s">
        <v>60</v>
      </c>
      <c r="F6" s="5" t="s">
        <v>61</v>
      </c>
      <c r="G6" s="34"/>
      <c r="H6" s="38" t="s">
        <v>62</v>
      </c>
      <c r="I6" s="42"/>
    </row>
    <row r="7" spans="1:8" ht="12.75">
      <c r="A7" s="18" t="s">
        <v>35</v>
      </c>
      <c r="B7" s="23"/>
      <c r="C7" s="7"/>
      <c r="D7" s="7"/>
      <c r="E7" s="7"/>
      <c r="F7" s="7"/>
      <c r="H7" s="24"/>
    </row>
    <row r="8" ht="4.5" customHeight="1"/>
    <row r="9" ht="12.75">
      <c r="B9" s="5" t="s">
        <v>1</v>
      </c>
    </row>
    <row r="10" spans="2:6" ht="15.75">
      <c r="B10" s="5" t="s">
        <v>29</v>
      </c>
      <c r="C10" s="1" t="s">
        <v>36</v>
      </c>
      <c r="D10" s="1" t="s">
        <v>37</v>
      </c>
      <c r="E10" s="1" t="s">
        <v>38</v>
      </c>
      <c r="F10" s="1" t="s">
        <v>39</v>
      </c>
    </row>
    <row r="11" s="8" customFormat="1" ht="8.25">
      <c r="B11" s="22"/>
    </row>
    <row r="12" spans="1:3" ht="18.75">
      <c r="A12" s="25" t="s">
        <v>40</v>
      </c>
      <c r="C12" s="26" t="s">
        <v>41</v>
      </c>
    </row>
    <row r="13" ht="18.75">
      <c r="A13" s="27" t="s">
        <v>42</v>
      </c>
    </row>
    <row r="14" ht="18.75">
      <c r="A14" s="28" t="s">
        <v>43</v>
      </c>
    </row>
    <row r="15" spans="1:2" s="8" customFormat="1" ht="8.25">
      <c r="A15" s="29"/>
      <c r="B15" s="22"/>
    </row>
    <row r="16" spans="1:3" s="8" customFormat="1" ht="12.75">
      <c r="A16"/>
      <c r="B16" t="s">
        <v>44</v>
      </c>
      <c r="C16"/>
    </row>
    <row r="17" spans="1:3" s="8" customFormat="1" ht="14.25">
      <c r="A17" s="26" t="s">
        <v>45</v>
      </c>
      <c r="B17" s="1"/>
      <c r="C17"/>
    </row>
    <row r="18" spans="1:3" s="8" customFormat="1" ht="14.25">
      <c r="A18" s="30" t="s">
        <v>46</v>
      </c>
      <c r="B18" s="1"/>
      <c r="C18"/>
    </row>
    <row r="19" spans="1:3" s="8" customFormat="1" ht="12.75">
      <c r="A19"/>
      <c r="B19" s="31" t="s">
        <v>47</v>
      </c>
      <c r="C19"/>
    </row>
    <row r="20" spans="1:3" s="8" customFormat="1" ht="12.75">
      <c r="A20"/>
      <c r="B20" s="28" t="s">
        <v>56</v>
      </c>
      <c r="C20"/>
    </row>
    <row r="21" spans="1:2" s="8" customFormat="1" ht="8.25">
      <c r="A21" s="29"/>
      <c r="B21" s="22"/>
    </row>
    <row r="22" spans="1:9" s="8" customFormat="1" ht="20.25">
      <c r="A22" s="25" t="s">
        <v>48</v>
      </c>
      <c r="D22" s="25" t="s">
        <v>49</v>
      </c>
      <c r="E22" s="3"/>
      <c r="F22" s="3"/>
      <c r="G22" s="3"/>
      <c r="H22" s="3"/>
      <c r="I22" s="3"/>
    </row>
    <row r="23" spans="1:9" s="8" customFormat="1" ht="20.25">
      <c r="A23" s="27" t="s">
        <v>65</v>
      </c>
      <c r="D23" s="27" t="s">
        <v>66</v>
      </c>
      <c r="E23" s="3"/>
      <c r="F23" s="3"/>
      <c r="G23" s="3"/>
      <c r="H23" s="3"/>
      <c r="I23" s="3"/>
    </row>
    <row r="24" spans="1:9" s="8" customFormat="1" ht="12.75" customHeight="1">
      <c r="A24" s="32"/>
      <c r="B24" s="4"/>
      <c r="C24" s="3"/>
      <c r="D24" s="3"/>
      <c r="E24" s="3"/>
      <c r="F24" s="3"/>
      <c r="G24" s="3"/>
      <c r="H24" s="3"/>
      <c r="I24" s="3"/>
    </row>
    <row r="25" ht="12.75" customHeight="1"/>
    <row r="27" spans="1:12" ht="15.75" thickBot="1">
      <c r="A27" s="128" t="s">
        <v>53</v>
      </c>
      <c r="B27" s="129" t="s">
        <v>50</v>
      </c>
      <c r="C27" s="129"/>
      <c r="D27" s="129"/>
      <c r="E27" s="129"/>
      <c r="F27" s="129"/>
      <c r="G27" s="131" t="s">
        <v>52</v>
      </c>
      <c r="H27" s="129" t="s">
        <v>54</v>
      </c>
      <c r="I27" s="129"/>
      <c r="J27" s="129"/>
      <c r="K27" s="129"/>
      <c r="L27" s="129"/>
    </row>
    <row r="28" spans="1:12" ht="15">
      <c r="A28" s="128"/>
      <c r="B28" s="130" t="s">
        <v>51</v>
      </c>
      <c r="C28" s="130"/>
      <c r="D28" s="130"/>
      <c r="E28" s="130"/>
      <c r="F28" s="130"/>
      <c r="G28" s="131"/>
      <c r="H28" s="130" t="s">
        <v>55</v>
      </c>
      <c r="I28" s="130"/>
      <c r="J28" s="130"/>
      <c r="K28" s="130"/>
      <c r="L28" s="130"/>
    </row>
    <row r="31" ht="12.75">
      <c r="C31" s="30"/>
    </row>
  </sheetData>
  <sheetProtection/>
  <mergeCells count="6">
    <mergeCell ref="A27:A28"/>
    <mergeCell ref="B27:F27"/>
    <mergeCell ref="B28:F28"/>
    <mergeCell ref="G27:G28"/>
    <mergeCell ref="H27:L27"/>
    <mergeCell ref="H28:L28"/>
  </mergeCells>
  <printOptions/>
  <pageMargins left="0.7" right="0.7" top="0.75" bottom="0.75" header="0.3" footer="0.3"/>
  <pageSetup orientation="portrait" paperSize="9"/>
  <drawing r:id="rId6"/>
  <legacyDrawing r:id="rId5"/>
  <oleObjects>
    <oleObject progId="Equation.3" shapeId="20962210" r:id="rId1"/>
    <oleObject progId="Equation.3" shapeId="20962211" r:id="rId2"/>
    <oleObject progId="Equation.3" shapeId="20962212" r:id="rId3"/>
    <oleObject progId="Equation.3" shapeId="20962213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0.140625" style="0" customWidth="1"/>
    <col min="2" max="4" width="12.140625" style="0" customWidth="1"/>
    <col min="5" max="5" width="10.57421875" style="0" customWidth="1"/>
    <col min="6" max="6" width="13.421875" style="0" customWidth="1"/>
    <col min="7" max="7" width="7.57421875" style="0" customWidth="1"/>
    <col min="8" max="8" width="6.57421875" style="0" customWidth="1"/>
    <col min="11" max="11" width="9.28125" style="0" customWidth="1"/>
  </cols>
  <sheetData>
    <row r="1" ht="15.75">
      <c r="A1" s="40" t="s">
        <v>191</v>
      </c>
    </row>
    <row r="2" ht="12.75">
      <c r="A2" s="34" t="s">
        <v>218</v>
      </c>
    </row>
    <row r="3" ht="12.75">
      <c r="A3" s="34" t="s">
        <v>219</v>
      </c>
    </row>
    <row r="4" ht="12.75">
      <c r="A4" s="34" t="s">
        <v>220</v>
      </c>
    </row>
    <row r="5" spans="1:6" ht="18.75">
      <c r="A5" s="58" t="s">
        <v>198</v>
      </c>
      <c r="F5" s="30" t="s">
        <v>221</v>
      </c>
    </row>
    <row r="6" ht="19.5" thickBot="1">
      <c r="A6" s="58" t="s">
        <v>199</v>
      </c>
    </row>
    <row r="7" spans="1:12" ht="12.75">
      <c r="A7" s="120" t="s">
        <v>228</v>
      </c>
      <c r="B7" s="119"/>
      <c r="C7" s="119"/>
      <c r="D7" s="119"/>
      <c r="E7" s="119"/>
      <c r="F7" s="68" t="s">
        <v>166</v>
      </c>
      <c r="G7" s="68" t="s">
        <v>168</v>
      </c>
      <c r="H7" s="68" t="s">
        <v>169</v>
      </c>
      <c r="I7" s="68" t="s">
        <v>170</v>
      </c>
      <c r="J7" s="68" t="s">
        <v>2</v>
      </c>
      <c r="K7" s="1"/>
      <c r="L7" s="1"/>
    </row>
    <row r="8" spans="1:12" ht="18.75">
      <c r="A8" s="51" t="s">
        <v>226</v>
      </c>
      <c r="F8" s="87" t="s">
        <v>213</v>
      </c>
      <c r="G8" s="87">
        <v>3</v>
      </c>
      <c r="H8" s="87">
        <v>609</v>
      </c>
      <c r="I8" s="87">
        <v>203</v>
      </c>
      <c r="J8" s="87">
        <v>13</v>
      </c>
      <c r="K8" s="1"/>
      <c r="L8" s="1"/>
    </row>
    <row r="9" spans="1:12" ht="18.75">
      <c r="A9" s="51" t="s">
        <v>227</v>
      </c>
      <c r="F9" s="87" t="s">
        <v>214</v>
      </c>
      <c r="G9" s="87">
        <v>3</v>
      </c>
      <c r="H9" s="87">
        <v>618</v>
      </c>
      <c r="I9" s="87">
        <v>206</v>
      </c>
      <c r="J9" s="87">
        <v>52</v>
      </c>
      <c r="K9" s="1"/>
      <c r="L9" s="1"/>
    </row>
    <row r="10" spans="1:12" ht="12.75">
      <c r="A10" s="118" t="s">
        <v>229</v>
      </c>
      <c r="B10" s="119"/>
      <c r="C10" s="119"/>
      <c r="D10" s="119"/>
      <c r="E10" s="119"/>
      <c r="F10" s="87" t="s">
        <v>215</v>
      </c>
      <c r="G10" s="87">
        <v>3</v>
      </c>
      <c r="H10" s="87">
        <v>597</v>
      </c>
      <c r="I10" s="87">
        <v>199</v>
      </c>
      <c r="J10" s="87">
        <v>63</v>
      </c>
      <c r="K10" s="1"/>
      <c r="L10" s="1"/>
    </row>
    <row r="11" spans="2:12" ht="12.75">
      <c r="B11" s="30" t="s">
        <v>193</v>
      </c>
      <c r="C11" s="30" t="s">
        <v>194</v>
      </c>
      <c r="D11" s="30" t="s">
        <v>195</v>
      </c>
      <c r="F11" s="87" t="s">
        <v>216</v>
      </c>
      <c r="G11" s="87">
        <v>3</v>
      </c>
      <c r="H11" s="87">
        <v>570</v>
      </c>
      <c r="I11" s="87">
        <v>190</v>
      </c>
      <c r="J11" s="87">
        <v>21</v>
      </c>
      <c r="K11" s="1"/>
      <c r="L11" s="1"/>
    </row>
    <row r="12" spans="1:12" ht="12.75">
      <c r="A12" s="30" t="s">
        <v>213</v>
      </c>
      <c r="B12" s="5">
        <v>200</v>
      </c>
      <c r="C12" s="5">
        <v>207</v>
      </c>
      <c r="D12" s="5">
        <v>202</v>
      </c>
      <c r="F12" s="87" t="s">
        <v>217</v>
      </c>
      <c r="G12" s="87">
        <v>3</v>
      </c>
      <c r="H12" s="87">
        <v>591</v>
      </c>
      <c r="I12" s="87">
        <v>197</v>
      </c>
      <c r="J12" s="87">
        <v>13</v>
      </c>
      <c r="K12" s="1"/>
      <c r="L12" s="1"/>
    </row>
    <row r="13" spans="1:12" ht="12.75">
      <c r="A13" s="30" t="s">
        <v>214</v>
      </c>
      <c r="B13" s="5">
        <v>208</v>
      </c>
      <c r="C13" s="5">
        <v>212</v>
      </c>
      <c r="D13" s="5">
        <v>198</v>
      </c>
      <c r="F13" s="87"/>
      <c r="G13" s="87"/>
      <c r="H13" s="87"/>
      <c r="I13" s="87"/>
      <c r="J13" s="87"/>
      <c r="K13" s="1"/>
      <c r="L13" s="1"/>
    </row>
    <row r="14" spans="1:12" ht="12.75">
      <c r="A14" s="30" t="s">
        <v>215</v>
      </c>
      <c r="B14" s="5">
        <v>202</v>
      </c>
      <c r="C14" s="5">
        <v>205</v>
      </c>
      <c r="D14" s="5">
        <v>190</v>
      </c>
      <c r="F14" s="87" t="s">
        <v>193</v>
      </c>
      <c r="G14" s="87">
        <v>5</v>
      </c>
      <c r="H14" s="87">
        <v>995</v>
      </c>
      <c r="I14" s="87">
        <v>199</v>
      </c>
      <c r="J14" s="87">
        <v>50</v>
      </c>
      <c r="K14" s="1"/>
      <c r="L14" s="1"/>
    </row>
    <row r="15" spans="1:12" ht="12.75">
      <c r="A15" s="30" t="s">
        <v>216</v>
      </c>
      <c r="B15" s="5">
        <v>189</v>
      </c>
      <c r="C15" s="5">
        <v>195</v>
      </c>
      <c r="D15" s="5">
        <v>186</v>
      </c>
      <c r="F15" s="87" t="s">
        <v>194</v>
      </c>
      <c r="G15" s="87">
        <v>5</v>
      </c>
      <c r="H15" s="87">
        <v>1020</v>
      </c>
      <c r="I15" s="87">
        <v>204</v>
      </c>
      <c r="J15" s="87">
        <v>41</v>
      </c>
      <c r="K15" s="1"/>
      <c r="L15" s="1"/>
    </row>
    <row r="16" spans="1:12" ht="13.5" thickBot="1">
      <c r="A16" s="30" t="s">
        <v>217</v>
      </c>
      <c r="B16" s="5">
        <v>196</v>
      </c>
      <c r="C16" s="5">
        <v>201</v>
      </c>
      <c r="D16" s="5">
        <v>194</v>
      </c>
      <c r="F16" s="88" t="s">
        <v>195</v>
      </c>
      <c r="G16" s="88">
        <v>5</v>
      </c>
      <c r="H16" s="88">
        <v>970</v>
      </c>
      <c r="I16" s="88">
        <v>194</v>
      </c>
      <c r="J16" s="88">
        <v>40</v>
      </c>
      <c r="K16" s="1"/>
      <c r="L16" s="1"/>
    </row>
    <row r="17" spans="7:12" ht="12.75">
      <c r="G17" s="1"/>
      <c r="H17" s="1"/>
      <c r="I17" s="1"/>
      <c r="J17" s="1"/>
      <c r="K17" s="1"/>
      <c r="L17" s="1"/>
    </row>
    <row r="18" spans="7:12" ht="12.75">
      <c r="G18" s="1"/>
      <c r="H18" s="1"/>
      <c r="I18" s="1"/>
      <c r="J18" s="1"/>
      <c r="K18" s="1"/>
      <c r="L18" s="1"/>
    </row>
    <row r="19" spans="6:12" ht="13.5" thickBot="1">
      <c r="F19" t="s">
        <v>5</v>
      </c>
      <c r="G19" s="1"/>
      <c r="H19" s="1"/>
      <c r="I19" s="1"/>
      <c r="J19" s="1"/>
      <c r="K19" s="1"/>
      <c r="L19" s="1"/>
    </row>
    <row r="20" spans="6:12" ht="12.75">
      <c r="F20" s="117" t="s">
        <v>6</v>
      </c>
      <c r="G20" s="68" t="s">
        <v>7</v>
      </c>
      <c r="H20" s="68" t="s">
        <v>8</v>
      </c>
      <c r="I20" s="68" t="s">
        <v>9</v>
      </c>
      <c r="J20" s="68" t="s">
        <v>10</v>
      </c>
      <c r="K20" s="68" t="s">
        <v>11</v>
      </c>
      <c r="L20" s="68" t="s">
        <v>12</v>
      </c>
    </row>
    <row r="21" spans="5:12" ht="12.75">
      <c r="E21" s="39" t="s">
        <v>224</v>
      </c>
      <c r="F21" s="121" t="s">
        <v>222</v>
      </c>
      <c r="G21" s="121">
        <v>450</v>
      </c>
      <c r="H21" s="121">
        <v>4</v>
      </c>
      <c r="I21" s="121">
        <v>112.5</v>
      </c>
      <c r="J21" s="121">
        <v>12.162162162162161</v>
      </c>
      <c r="K21" s="121">
        <v>0.001764032441374818</v>
      </c>
      <c r="L21" s="121">
        <v>3.8378533546399156</v>
      </c>
    </row>
    <row r="22" spans="5:12" ht="12.75">
      <c r="E22" s="122" t="s">
        <v>225</v>
      </c>
      <c r="F22" s="123" t="s">
        <v>223</v>
      </c>
      <c r="G22" s="123">
        <v>250</v>
      </c>
      <c r="H22" s="123">
        <v>2</v>
      </c>
      <c r="I22" s="123">
        <v>125</v>
      </c>
      <c r="J22" s="123">
        <v>13.513513513513514</v>
      </c>
      <c r="K22" s="123">
        <v>0.0027211146350178505</v>
      </c>
      <c r="L22" s="123">
        <v>4.458970107572002</v>
      </c>
    </row>
    <row r="23" spans="6:12" ht="12.75">
      <c r="F23" s="87" t="s">
        <v>76</v>
      </c>
      <c r="G23" s="87">
        <v>74</v>
      </c>
      <c r="H23" s="87">
        <v>8</v>
      </c>
      <c r="I23" s="87">
        <v>9.25</v>
      </c>
      <c r="J23" s="87"/>
      <c r="K23" s="87"/>
      <c r="L23" s="87"/>
    </row>
    <row r="24" spans="6:12" ht="12.75">
      <c r="F24" s="87"/>
      <c r="G24" s="87"/>
      <c r="H24" s="87"/>
      <c r="I24" s="87"/>
      <c r="J24" s="87"/>
      <c r="K24" s="87"/>
      <c r="L24" s="87"/>
    </row>
    <row r="25" spans="6:12" ht="13.5" thickBot="1">
      <c r="F25" s="88" t="s">
        <v>15</v>
      </c>
      <c r="G25" s="88">
        <v>774</v>
      </c>
      <c r="H25" s="88">
        <v>14</v>
      </c>
      <c r="I25" s="88"/>
      <c r="J25" s="88"/>
      <c r="K25" s="88"/>
      <c r="L25" s="88"/>
    </row>
    <row r="26" spans="7:12" ht="12.75">
      <c r="G26" s="1"/>
      <c r="H26" s="1"/>
      <c r="I26" s="1"/>
      <c r="J26" s="1"/>
      <c r="K26" s="1"/>
      <c r="L26" s="1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4" width="11.00390625" style="0" customWidth="1"/>
  </cols>
  <sheetData>
    <row r="1" spans="1:4" ht="12.75">
      <c r="A1" s="34" t="s">
        <v>230</v>
      </c>
      <c r="B1" s="34" t="s">
        <v>193</v>
      </c>
      <c r="C1" s="34" t="s">
        <v>194</v>
      </c>
      <c r="D1" s="34" t="s">
        <v>195</v>
      </c>
    </row>
    <row r="2" spans="1:4" ht="12.75">
      <c r="A2" s="33">
        <v>1</v>
      </c>
      <c r="B2" s="33">
        <v>200</v>
      </c>
      <c r="C2" s="33">
        <v>207</v>
      </c>
      <c r="D2" s="33">
        <v>202</v>
      </c>
    </row>
    <row r="3" spans="1:4" ht="12.75">
      <c r="A3" s="33">
        <v>2</v>
      </c>
      <c r="B3" s="33">
        <v>208</v>
      </c>
      <c r="C3" s="33">
        <v>212</v>
      </c>
      <c r="D3" s="33">
        <v>198</v>
      </c>
    </row>
    <row r="4" spans="1:4" ht="12.75">
      <c r="A4" s="33">
        <v>3</v>
      </c>
      <c r="B4" s="33">
        <v>202</v>
      </c>
      <c r="C4" s="33">
        <v>205</v>
      </c>
      <c r="D4" s="33">
        <v>190</v>
      </c>
    </row>
    <row r="5" spans="1:4" ht="12.75">
      <c r="A5" s="33">
        <v>4</v>
      </c>
      <c r="B5" s="33">
        <v>189</v>
      </c>
      <c r="C5" s="33">
        <v>195</v>
      </c>
      <c r="D5" s="33">
        <v>186</v>
      </c>
    </row>
    <row r="6" spans="1:4" ht="12.75">
      <c r="A6" s="33">
        <v>5</v>
      </c>
      <c r="B6" s="33">
        <v>196</v>
      </c>
      <c r="C6" s="33">
        <v>201</v>
      </c>
      <c r="D6" s="33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8515625" style="3" bestFit="1" customWidth="1"/>
    <col min="2" max="3" width="13.7109375" style="3" customWidth="1"/>
    <col min="4" max="4" width="40.28125" style="3" customWidth="1"/>
    <col min="5" max="5" width="30.00390625" style="3" customWidth="1"/>
    <col min="6" max="16384" width="9.140625" style="3" customWidth="1"/>
  </cols>
  <sheetData>
    <row r="1" ht="15.75">
      <c r="A1" s="51" t="s">
        <v>67</v>
      </c>
    </row>
    <row r="2" spans="1:5" ht="16.5" thickBot="1">
      <c r="A2" s="43" t="s">
        <v>68</v>
      </c>
      <c r="B2" s="10"/>
      <c r="C2" s="13" t="s">
        <v>69</v>
      </c>
      <c r="D2" s="10"/>
      <c r="E2" s="10"/>
    </row>
    <row r="3" spans="1:5" ht="15">
      <c r="A3" s="44" t="s">
        <v>6</v>
      </c>
      <c r="B3" s="44" t="s">
        <v>7</v>
      </c>
      <c r="C3" s="44" t="s">
        <v>8</v>
      </c>
      <c r="D3" s="44" t="s">
        <v>9</v>
      </c>
      <c r="E3" s="44" t="s">
        <v>10</v>
      </c>
    </row>
    <row r="4" spans="1:5" ht="18.75">
      <c r="A4" s="45" t="s">
        <v>13</v>
      </c>
      <c r="B4" s="45" t="s">
        <v>80</v>
      </c>
      <c r="C4" s="45" t="s">
        <v>70</v>
      </c>
      <c r="D4" s="46" t="s">
        <v>82</v>
      </c>
      <c r="E4" s="46" t="s">
        <v>84</v>
      </c>
    </row>
    <row r="5" spans="1:5" ht="19.5" thickBot="1">
      <c r="A5" s="47" t="s">
        <v>14</v>
      </c>
      <c r="B5" s="47" t="s">
        <v>71</v>
      </c>
      <c r="C5" s="47" t="s">
        <v>72</v>
      </c>
      <c r="D5" s="48" t="s">
        <v>73</v>
      </c>
      <c r="E5" s="48"/>
    </row>
    <row r="6" spans="1:5" ht="18.75">
      <c r="A6" s="45" t="s">
        <v>15</v>
      </c>
      <c r="B6" s="45" t="s">
        <v>81</v>
      </c>
      <c r="C6" s="45" t="s">
        <v>74</v>
      </c>
      <c r="D6"/>
      <c r="E6" s="46"/>
    </row>
    <row r="8" spans="1:5" ht="16.5" thickBot="1">
      <c r="A8" s="43" t="s">
        <v>75</v>
      </c>
      <c r="B8" s="52"/>
      <c r="C8" s="41" t="s">
        <v>83</v>
      </c>
      <c r="D8" s="52"/>
      <c r="E8" s="52"/>
    </row>
    <row r="9" spans="1:5" ht="15">
      <c r="A9" s="53" t="s">
        <v>6</v>
      </c>
      <c r="B9" s="53" t="s">
        <v>8</v>
      </c>
      <c r="C9" s="53" t="s">
        <v>7</v>
      </c>
      <c r="D9" s="53" t="s">
        <v>9</v>
      </c>
      <c r="E9" s="53" t="s">
        <v>10</v>
      </c>
    </row>
    <row r="10" spans="1:5" ht="18.75">
      <c r="A10" s="54" t="s">
        <v>96</v>
      </c>
      <c r="B10" s="54" t="s">
        <v>88</v>
      </c>
      <c r="C10" s="54" t="s">
        <v>89</v>
      </c>
      <c r="D10" s="55" t="s">
        <v>90</v>
      </c>
      <c r="E10" s="55" t="s">
        <v>91</v>
      </c>
    </row>
    <row r="11" spans="1:5" ht="19.5" thickBot="1">
      <c r="A11" s="56" t="s">
        <v>97</v>
      </c>
      <c r="B11" s="56" t="s">
        <v>92</v>
      </c>
      <c r="C11" s="56" t="s">
        <v>71</v>
      </c>
      <c r="D11" s="57" t="s">
        <v>93</v>
      </c>
      <c r="E11" s="57"/>
    </row>
    <row r="12" spans="1:5" ht="18.75">
      <c r="A12" s="54" t="s">
        <v>15</v>
      </c>
      <c r="B12" s="54" t="s">
        <v>94</v>
      </c>
      <c r="C12" s="54" t="s">
        <v>95</v>
      </c>
      <c r="D12" s="55"/>
      <c r="E12" s="55"/>
    </row>
    <row r="13" ht="9" customHeight="1"/>
    <row r="14" spans="1:4" ht="18.75">
      <c r="A14" s="49" t="s">
        <v>77</v>
      </c>
      <c r="B14" s="49" t="s">
        <v>86</v>
      </c>
      <c r="C14" s="49" t="s">
        <v>87</v>
      </c>
      <c r="D14" s="40" t="s">
        <v>85</v>
      </c>
    </row>
    <row r="15" ht="7.5" customHeight="1"/>
    <row r="16" ht="15.75">
      <c r="A16" s="50" t="s">
        <v>100</v>
      </c>
    </row>
    <row r="17" ht="15.75">
      <c r="A17" s="3" t="s">
        <v>99</v>
      </c>
    </row>
    <row r="18" ht="15.75">
      <c r="A18" s="50" t="s">
        <v>98</v>
      </c>
    </row>
    <row r="19" ht="15">
      <c r="A19" s="3" t="s">
        <v>79</v>
      </c>
    </row>
    <row r="20" ht="15.75">
      <c r="A20" s="58" t="s">
        <v>102</v>
      </c>
    </row>
    <row r="21" ht="15.75">
      <c r="A21" s="50" t="s">
        <v>78</v>
      </c>
    </row>
    <row r="22" ht="15.75">
      <c r="A22" s="58" t="s">
        <v>101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3.7109375" style="3" customWidth="1"/>
    <col min="2" max="2" width="13.7109375" style="3" customWidth="1"/>
    <col min="3" max="3" width="10.00390625" style="3" customWidth="1"/>
    <col min="4" max="4" width="11.421875" style="3" customWidth="1"/>
    <col min="5" max="5" width="12.8515625" style="3" customWidth="1"/>
    <col min="6" max="6" width="21.140625" style="3" customWidth="1"/>
    <col min="7" max="7" width="23.7109375" style="3" customWidth="1"/>
    <col min="8" max="16384" width="9.140625" style="3" customWidth="1"/>
  </cols>
  <sheetData>
    <row r="1" ht="15.75">
      <c r="A1" s="51" t="s">
        <v>151</v>
      </c>
    </row>
    <row r="2" ht="15.75">
      <c r="A2" s="51" t="s">
        <v>158</v>
      </c>
    </row>
    <row r="3" ht="15.75">
      <c r="A3" s="51" t="s">
        <v>156</v>
      </c>
    </row>
    <row r="4" spans="1:7" ht="16.5" thickBot="1">
      <c r="A4" s="43" t="s">
        <v>68</v>
      </c>
      <c r="B4" s="10"/>
      <c r="C4" s="13" t="s">
        <v>69</v>
      </c>
      <c r="D4" s="70"/>
      <c r="E4" s="70"/>
      <c r="F4" s="35"/>
      <c r="G4" s="35"/>
    </row>
    <row r="5" spans="1:7" ht="15.75">
      <c r="A5" s="44" t="s">
        <v>6</v>
      </c>
      <c r="B5" s="63" t="s">
        <v>7</v>
      </c>
      <c r="C5" s="44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 ht="19.5">
      <c r="A6" s="45" t="s">
        <v>152</v>
      </c>
      <c r="B6" s="64" t="s">
        <v>154</v>
      </c>
      <c r="C6" s="45" t="s">
        <v>157</v>
      </c>
      <c r="D6" s="10" t="s">
        <v>248</v>
      </c>
      <c r="E6" s="10" t="s">
        <v>247</v>
      </c>
      <c r="F6" s="10" t="s">
        <v>183</v>
      </c>
      <c r="G6" s="10" t="s">
        <v>184</v>
      </c>
    </row>
    <row r="7" spans="1:6" ht="16.5" thickBot="1">
      <c r="A7" s="47" t="s">
        <v>153</v>
      </c>
      <c r="B7" s="65" t="s">
        <v>71</v>
      </c>
      <c r="C7" s="47" t="s">
        <v>160</v>
      </c>
      <c r="D7" s="70" t="s">
        <v>249</v>
      </c>
      <c r="F7"/>
    </row>
    <row r="8" spans="1:5" ht="19.5">
      <c r="A8" s="45" t="s">
        <v>15</v>
      </c>
      <c r="B8" s="64" t="s">
        <v>155</v>
      </c>
      <c r="C8" s="45" t="s">
        <v>159</v>
      </c>
      <c r="D8"/>
      <c r="E8" s="46"/>
    </row>
    <row r="9" spans="1:5" ht="15.75">
      <c r="A9" s="45"/>
      <c r="B9" s="64"/>
      <c r="C9" s="45"/>
      <c r="D9"/>
      <c r="E9" s="46"/>
    </row>
    <row r="10" spans="1:5" s="83" customFormat="1" ht="15.75">
      <c r="A10" s="83" t="s">
        <v>189</v>
      </c>
      <c r="D10" s="36"/>
      <c r="E10" s="84"/>
    </row>
    <row r="11" spans="1:5" s="83" customFormat="1" ht="18.75">
      <c r="A11" s="85" t="s">
        <v>187</v>
      </c>
      <c r="B11" s="85"/>
      <c r="C11" s="86" t="s">
        <v>188</v>
      </c>
      <c r="D11" s="36"/>
      <c r="E11" s="84"/>
    </row>
    <row r="12" ht="15"/>
    <row r="13" ht="15">
      <c r="A13" s="3" t="s">
        <v>190</v>
      </c>
    </row>
    <row r="14" ht="15.75">
      <c r="A14" s="3" t="s">
        <v>185</v>
      </c>
    </row>
    <row r="15" ht="15.75">
      <c r="A15" s="3" t="s">
        <v>186</v>
      </c>
    </row>
    <row r="16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I17" sqref="I17"/>
    </sheetView>
  </sheetViews>
  <sheetFormatPr defaultColWidth="9.140625" defaultRowHeight="12.75"/>
  <cols>
    <col min="2" max="3" width="12.57421875" style="0" customWidth="1"/>
    <col min="5" max="5" width="29.421875" style="0" customWidth="1"/>
  </cols>
  <sheetData>
    <row r="1" spans="1:5" ht="12.75">
      <c r="A1" s="30" t="s">
        <v>231</v>
      </c>
      <c r="E1" s="30" t="s">
        <v>165</v>
      </c>
    </row>
    <row r="2" ht="12.75">
      <c r="B2" s="30" t="s">
        <v>232</v>
      </c>
    </row>
    <row r="3" spans="1:5" ht="28.5" thickBot="1">
      <c r="A3" s="124" t="s">
        <v>233</v>
      </c>
      <c r="B3" s="125" t="s">
        <v>236</v>
      </c>
      <c r="C3" s="125" t="s">
        <v>237</v>
      </c>
      <c r="E3" t="s">
        <v>166</v>
      </c>
    </row>
    <row r="4" spans="1:11" ht="12.75">
      <c r="A4" s="1">
        <v>1</v>
      </c>
      <c r="B4" s="1">
        <v>275</v>
      </c>
      <c r="C4" s="1">
        <v>260</v>
      </c>
      <c r="E4" s="68" t="s">
        <v>167</v>
      </c>
      <c r="F4" s="68" t="s">
        <v>168</v>
      </c>
      <c r="G4" s="68" t="s">
        <v>169</v>
      </c>
      <c r="H4" s="68" t="s">
        <v>170</v>
      </c>
      <c r="I4" s="68" t="s">
        <v>2</v>
      </c>
      <c r="J4" s="1"/>
      <c r="K4" s="1"/>
    </row>
    <row r="5" spans="1:11" ht="12.75">
      <c r="A5" s="1">
        <v>2</v>
      </c>
      <c r="B5" s="1">
        <v>300</v>
      </c>
      <c r="C5" s="1">
        <v>250</v>
      </c>
      <c r="E5" s="87" t="s">
        <v>234</v>
      </c>
      <c r="F5" s="87">
        <v>8</v>
      </c>
      <c r="G5" s="87">
        <v>2255</v>
      </c>
      <c r="H5" s="87">
        <v>281.875</v>
      </c>
      <c r="I5" s="87">
        <v>335.26785714285717</v>
      </c>
      <c r="J5" s="1"/>
      <c r="K5" s="1"/>
    </row>
    <row r="6" spans="1:11" ht="13.5" thickBot="1">
      <c r="A6" s="1">
        <v>3</v>
      </c>
      <c r="B6" s="1">
        <v>260</v>
      </c>
      <c r="C6" s="1">
        <v>175</v>
      </c>
      <c r="E6" s="88" t="s">
        <v>235</v>
      </c>
      <c r="F6" s="88">
        <v>7</v>
      </c>
      <c r="G6" s="88">
        <v>1480</v>
      </c>
      <c r="H6" s="88">
        <v>211.42857142857142</v>
      </c>
      <c r="I6" s="88">
        <v>2155.9523809523766</v>
      </c>
      <c r="J6" s="1"/>
      <c r="K6" s="1"/>
    </row>
    <row r="7" spans="1:11" ht="12.75">
      <c r="A7" s="1">
        <v>4</v>
      </c>
      <c r="B7" s="1">
        <v>300</v>
      </c>
      <c r="C7" s="1">
        <v>130</v>
      </c>
      <c r="F7" s="1"/>
      <c r="G7" s="1"/>
      <c r="H7" s="1"/>
      <c r="I7" s="1"/>
      <c r="J7" s="1"/>
      <c r="K7" s="1"/>
    </row>
    <row r="8" spans="1:11" ht="12.75">
      <c r="A8" s="1">
        <v>5</v>
      </c>
      <c r="B8" s="1">
        <v>255</v>
      </c>
      <c r="C8" s="1">
        <v>200</v>
      </c>
      <c r="F8" s="1"/>
      <c r="G8" s="1"/>
      <c r="H8" s="1"/>
      <c r="I8" s="1"/>
      <c r="J8" s="1"/>
      <c r="K8" s="1"/>
    </row>
    <row r="9" spans="1:11" ht="13.5" thickBot="1">
      <c r="A9" s="1">
        <v>6</v>
      </c>
      <c r="B9" s="1">
        <v>275</v>
      </c>
      <c r="C9" s="1">
        <v>225</v>
      </c>
      <c r="E9" t="s">
        <v>5</v>
      </c>
      <c r="F9" s="1"/>
      <c r="G9" s="1"/>
      <c r="H9" s="1"/>
      <c r="I9" s="1"/>
      <c r="J9" s="1"/>
      <c r="K9" s="1"/>
    </row>
    <row r="10" spans="1:11" ht="12.75">
      <c r="A10" s="1">
        <v>7</v>
      </c>
      <c r="B10" s="1">
        <v>290</v>
      </c>
      <c r="C10" s="1">
        <v>240</v>
      </c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</row>
    <row r="11" spans="1:11" ht="12.75">
      <c r="A11" s="1">
        <v>8</v>
      </c>
      <c r="B11" s="1">
        <v>300</v>
      </c>
      <c r="E11" s="87" t="s">
        <v>13</v>
      </c>
      <c r="F11" s="87">
        <v>18527.410714285717</v>
      </c>
      <c r="G11" s="87">
        <v>1</v>
      </c>
      <c r="H11" s="87">
        <v>18527.410714285717</v>
      </c>
      <c r="I11" s="87">
        <v>15.760178774866361</v>
      </c>
      <c r="J11" s="87">
        <v>0.001600291865740145</v>
      </c>
      <c r="K11" s="87">
        <v>4.667192713618151</v>
      </c>
    </row>
    <row r="12" spans="5:11" ht="12.75">
      <c r="E12" s="87" t="s">
        <v>14</v>
      </c>
      <c r="F12" s="87">
        <v>15282.589285714284</v>
      </c>
      <c r="G12" s="87">
        <v>13</v>
      </c>
      <c r="H12" s="87">
        <v>1175.5837912087911</v>
      </c>
      <c r="I12" s="87"/>
      <c r="J12" s="87"/>
      <c r="K12" s="87"/>
    </row>
    <row r="13" spans="5:11" ht="12.75">
      <c r="E13" s="87"/>
      <c r="F13" s="87"/>
      <c r="G13" s="87"/>
      <c r="H13" s="87"/>
      <c r="I13" s="87"/>
      <c r="J13" s="87"/>
      <c r="K13" s="87"/>
    </row>
    <row r="14" spans="5:11" ht="13.5" thickBot="1">
      <c r="E14" s="88" t="s">
        <v>15</v>
      </c>
      <c r="F14" s="88">
        <v>33810</v>
      </c>
      <c r="G14" s="88">
        <v>14</v>
      </c>
      <c r="H14" s="88"/>
      <c r="I14" s="88"/>
      <c r="J14" s="88"/>
      <c r="K14" s="88"/>
    </row>
    <row r="16" ht="12.75">
      <c r="E16" s="30" t="s">
        <v>238</v>
      </c>
    </row>
    <row r="17" ht="13.5" thickBot="1"/>
    <row r="18" spans="5:7" ht="38.25">
      <c r="E18" s="68"/>
      <c r="F18" s="126" t="s">
        <v>234</v>
      </c>
      <c r="G18" s="127" t="s">
        <v>235</v>
      </c>
    </row>
    <row r="19" spans="5:7" ht="12.75">
      <c r="E19" s="66" t="s">
        <v>1</v>
      </c>
      <c r="F19" s="66">
        <v>281.875</v>
      </c>
      <c r="G19" s="66">
        <v>211.42857142857142</v>
      </c>
    </row>
    <row r="20" spans="5:7" ht="12.75">
      <c r="E20" s="66" t="s">
        <v>2</v>
      </c>
      <c r="F20" s="66">
        <v>335.26785714285717</v>
      </c>
      <c r="G20" s="66">
        <v>2155.9523809523766</v>
      </c>
    </row>
    <row r="21" spans="5:7" ht="12.75">
      <c r="E21" s="66" t="s">
        <v>239</v>
      </c>
      <c r="F21" s="66">
        <v>8</v>
      </c>
      <c r="G21" s="66">
        <v>7</v>
      </c>
    </row>
    <row r="22" spans="5:7" ht="12.75">
      <c r="E22" s="66" t="s">
        <v>20</v>
      </c>
      <c r="F22" s="66">
        <v>1175.5837912087893</v>
      </c>
      <c r="G22" s="66"/>
    </row>
    <row r="23" spans="5:7" ht="12.75">
      <c r="E23" s="66" t="s">
        <v>240</v>
      </c>
      <c r="F23" s="66">
        <v>0</v>
      </c>
      <c r="G23" s="66"/>
    </row>
    <row r="24" spans="5:7" ht="12.75">
      <c r="E24" s="66" t="s">
        <v>8</v>
      </c>
      <c r="F24" s="66">
        <v>13</v>
      </c>
      <c r="G24" s="66"/>
    </row>
    <row r="25" spans="5:7" ht="12.75">
      <c r="E25" s="66" t="s">
        <v>241</v>
      </c>
      <c r="F25" s="66">
        <v>3.9699091645611224</v>
      </c>
      <c r="G25" s="66"/>
    </row>
    <row r="26" spans="5:7" ht="12.75">
      <c r="E26" s="66" t="s">
        <v>242</v>
      </c>
      <c r="F26" s="66">
        <v>0.0008001459328700681</v>
      </c>
      <c r="G26" s="66"/>
    </row>
    <row r="27" spans="5:7" ht="12.75">
      <c r="E27" s="66" t="s">
        <v>243</v>
      </c>
      <c r="F27" s="66">
        <v>1.7709333826482787</v>
      </c>
      <c r="G27" s="66"/>
    </row>
    <row r="28" spans="5:7" ht="12.75">
      <c r="E28" s="66" t="s">
        <v>244</v>
      </c>
      <c r="F28" s="66">
        <v>0.0016002918657401363</v>
      </c>
      <c r="G28" s="66"/>
    </row>
    <row r="29" spans="5:7" ht="13.5" thickBot="1">
      <c r="E29" s="67" t="s">
        <v>245</v>
      </c>
      <c r="F29" s="67">
        <v>2.1603686522485352</v>
      </c>
      <c r="G29" s="6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F30" sqref="F30"/>
    </sheetView>
  </sheetViews>
  <sheetFormatPr defaultColWidth="9.140625" defaultRowHeight="12.75"/>
  <cols>
    <col min="1" max="1" width="8.8515625" style="0" customWidth="1"/>
    <col min="2" max="4" width="12.140625" style="0" customWidth="1"/>
    <col min="5" max="5" width="4.57421875" style="0" customWidth="1"/>
    <col min="6" max="6" width="17.421875" style="0" customWidth="1"/>
    <col min="7" max="7" width="7.57421875" style="1" customWidth="1"/>
    <col min="8" max="8" width="8.00390625" style="1" customWidth="1"/>
    <col min="9" max="9" width="8.8515625" style="1" customWidth="1"/>
    <col min="10" max="10" width="8.7109375" style="1" customWidth="1"/>
    <col min="11" max="11" width="9.140625" style="1" customWidth="1"/>
    <col min="12" max="12" width="9.00390625" style="1" customWidth="1"/>
  </cols>
  <sheetData>
    <row r="1" ht="15.75">
      <c r="A1" s="40" t="s">
        <v>191</v>
      </c>
    </row>
    <row r="2" ht="12.75">
      <c r="A2" s="34" t="s">
        <v>192</v>
      </c>
    </row>
    <row r="3" ht="12.75">
      <c r="A3" s="34" t="s">
        <v>196</v>
      </c>
    </row>
    <row r="4" ht="12.75">
      <c r="A4" s="34" t="s">
        <v>197</v>
      </c>
    </row>
    <row r="5" spans="1:6" ht="18.75">
      <c r="A5" s="58" t="s">
        <v>198</v>
      </c>
      <c r="F5" s="89" t="s">
        <v>200</v>
      </c>
    </row>
    <row r="6" spans="1:6" ht="18.75">
      <c r="A6" s="58" t="s">
        <v>199</v>
      </c>
      <c r="F6" t="s">
        <v>165</v>
      </c>
    </row>
    <row r="8" spans="2:6" ht="13.5" thickBot="1">
      <c r="B8" s="30" t="s">
        <v>193</v>
      </c>
      <c r="C8" s="30" t="s">
        <v>194</v>
      </c>
      <c r="D8" s="30" t="s">
        <v>195</v>
      </c>
      <c r="F8" t="s">
        <v>166</v>
      </c>
    </row>
    <row r="9" spans="2:10" ht="12.75">
      <c r="B9" s="5">
        <v>200</v>
      </c>
      <c r="C9" s="5">
        <v>207</v>
      </c>
      <c r="D9" s="5">
        <v>202</v>
      </c>
      <c r="F9" s="68" t="s">
        <v>167</v>
      </c>
      <c r="G9" s="68" t="s">
        <v>168</v>
      </c>
      <c r="H9" s="68" t="s">
        <v>169</v>
      </c>
      <c r="I9" s="68" t="s">
        <v>170</v>
      </c>
      <c r="J9" s="68" t="s">
        <v>2</v>
      </c>
    </row>
    <row r="10" spans="2:10" ht="12.75">
      <c r="B10" s="5">
        <v>208</v>
      </c>
      <c r="C10" s="5">
        <v>212</v>
      </c>
      <c r="D10" s="5">
        <v>198</v>
      </c>
      <c r="F10" s="66" t="s">
        <v>193</v>
      </c>
      <c r="G10" s="87">
        <v>5</v>
      </c>
      <c r="H10" s="87">
        <v>995</v>
      </c>
      <c r="I10" s="87">
        <v>199</v>
      </c>
      <c r="J10" s="87">
        <v>50</v>
      </c>
    </row>
    <row r="11" spans="2:10" ht="12.75">
      <c r="B11" s="5">
        <v>202</v>
      </c>
      <c r="C11" s="5">
        <v>205</v>
      </c>
      <c r="D11" s="5">
        <v>190</v>
      </c>
      <c r="F11" s="66" t="s">
        <v>194</v>
      </c>
      <c r="G11" s="87">
        <v>5</v>
      </c>
      <c r="H11" s="87">
        <v>1020</v>
      </c>
      <c r="I11" s="87">
        <v>204</v>
      </c>
      <c r="J11" s="87">
        <v>41</v>
      </c>
    </row>
    <row r="12" spans="2:10" ht="13.5" thickBot="1">
      <c r="B12" s="5">
        <v>189</v>
      </c>
      <c r="C12" s="5">
        <v>195</v>
      </c>
      <c r="D12" s="5">
        <v>186</v>
      </c>
      <c r="F12" s="67" t="s">
        <v>195</v>
      </c>
      <c r="G12" s="88">
        <v>5</v>
      </c>
      <c r="H12" s="88">
        <v>970</v>
      </c>
      <c r="I12" s="88">
        <v>194</v>
      </c>
      <c r="J12" s="88">
        <v>40</v>
      </c>
    </row>
    <row r="13" spans="2:4" ht="12.75">
      <c r="B13" s="5">
        <v>196</v>
      </c>
      <c r="C13" s="5">
        <v>201</v>
      </c>
      <c r="D13" s="5">
        <v>194</v>
      </c>
    </row>
    <row r="14" ht="12.75">
      <c r="G14" s="90" t="s">
        <v>246</v>
      </c>
    </row>
    <row r="15" ht="13.5" thickBot="1">
      <c r="F15" t="s">
        <v>5</v>
      </c>
    </row>
    <row r="16" spans="6:12" ht="12.75">
      <c r="F16" s="68" t="s">
        <v>6</v>
      </c>
      <c r="G16" s="68" t="s">
        <v>7</v>
      </c>
      <c r="H16" s="68" t="s">
        <v>8</v>
      </c>
      <c r="I16" s="68" t="s">
        <v>9</v>
      </c>
      <c r="J16" s="68" t="s">
        <v>10</v>
      </c>
      <c r="K16" s="68" t="s">
        <v>11</v>
      </c>
      <c r="L16" s="68" t="s">
        <v>12</v>
      </c>
    </row>
    <row r="17" spans="6:12" ht="12.75">
      <c r="F17" s="66" t="s">
        <v>13</v>
      </c>
      <c r="G17" s="87">
        <v>250</v>
      </c>
      <c r="H17" s="87">
        <v>2</v>
      </c>
      <c r="I17" s="87">
        <v>125</v>
      </c>
      <c r="J17" s="87">
        <v>2.8625954198473282</v>
      </c>
      <c r="K17" s="87">
        <v>0.0962813027240154</v>
      </c>
      <c r="L17" s="87">
        <v>3.8852938347033836</v>
      </c>
    </row>
    <row r="18" spans="6:12" ht="12.75">
      <c r="F18" s="66" t="s">
        <v>14</v>
      </c>
      <c r="G18" s="87">
        <v>524</v>
      </c>
      <c r="H18" s="87">
        <v>12</v>
      </c>
      <c r="I18" s="87">
        <v>43.666666666666664</v>
      </c>
      <c r="J18" s="87"/>
      <c r="K18" s="87"/>
      <c r="L18" s="87"/>
    </row>
    <row r="19" spans="6:12" ht="12.75">
      <c r="F19" s="66"/>
      <c r="G19" s="87"/>
      <c r="H19" s="87"/>
      <c r="I19" s="87"/>
      <c r="J19" s="87"/>
      <c r="K19" s="87"/>
      <c r="L19" s="87"/>
    </row>
    <row r="20" spans="6:12" ht="13.5" thickBot="1">
      <c r="F20" s="67" t="s">
        <v>15</v>
      </c>
      <c r="G20" s="88">
        <v>774</v>
      </c>
      <c r="H20" s="88">
        <v>14</v>
      </c>
      <c r="I20" s="88"/>
      <c r="J20" s="88"/>
      <c r="K20" s="88"/>
      <c r="L20" s="88"/>
    </row>
    <row r="21" ht="12.75"/>
    <row r="22" ht="12.75"/>
    <row r="23" ht="12.75"/>
    <row r="24" ht="12.75"/>
    <row r="25" ht="12.75"/>
    <row r="26" ht="12.75"/>
    <row r="27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9.7109375" style="0" customWidth="1"/>
    <col min="10" max="12" width="12.00390625" style="0" customWidth="1"/>
  </cols>
  <sheetData>
    <row r="1" spans="1:12" ht="12.75">
      <c r="A1" s="90" t="s">
        <v>201</v>
      </c>
      <c r="J1" s="93" t="s">
        <v>193</v>
      </c>
      <c r="K1" s="96" t="s">
        <v>194</v>
      </c>
      <c r="L1" s="99" t="s">
        <v>195</v>
      </c>
    </row>
    <row r="2" spans="1:12" ht="12.75">
      <c r="A2" s="34" t="s">
        <v>202</v>
      </c>
      <c r="J2" s="92">
        <v>200</v>
      </c>
      <c r="K2" s="95">
        <v>207</v>
      </c>
      <c r="L2" s="98">
        <v>202</v>
      </c>
    </row>
    <row r="3" spans="1:12" ht="12.75">
      <c r="A3" s="34" t="s">
        <v>205</v>
      </c>
      <c r="J3" s="92">
        <v>208</v>
      </c>
      <c r="K3" s="95">
        <v>212</v>
      </c>
      <c r="L3" s="98">
        <v>198</v>
      </c>
    </row>
    <row r="4" spans="1:12" ht="12.75">
      <c r="A4" s="34" t="s">
        <v>206</v>
      </c>
      <c r="J4" s="92">
        <v>202</v>
      </c>
      <c r="K4" s="95">
        <v>205</v>
      </c>
      <c r="L4" s="98">
        <v>190</v>
      </c>
    </row>
    <row r="5" spans="1:12" ht="12.75">
      <c r="A5" s="59" t="s">
        <v>207</v>
      </c>
      <c r="J5" s="92">
        <v>189</v>
      </c>
      <c r="K5" s="95">
        <v>195</v>
      </c>
      <c r="L5" s="98">
        <v>186</v>
      </c>
    </row>
    <row r="6" spans="1:12" ht="12.75">
      <c r="A6" s="34" t="s">
        <v>208</v>
      </c>
      <c r="B6" s="59"/>
      <c r="J6" s="92">
        <v>196</v>
      </c>
      <c r="K6" s="95">
        <v>201</v>
      </c>
      <c r="L6" s="98">
        <v>194</v>
      </c>
    </row>
    <row r="7" spans="1:2" ht="12.75">
      <c r="A7" s="59" t="s">
        <v>203</v>
      </c>
      <c r="B7" s="59" t="s">
        <v>204</v>
      </c>
    </row>
    <row r="8" spans="1:2" ht="12.75">
      <c r="A8" s="91">
        <v>1</v>
      </c>
      <c r="B8" s="92">
        <v>200</v>
      </c>
    </row>
    <row r="9" spans="1:2" ht="12.75">
      <c r="A9" s="91">
        <v>1</v>
      </c>
      <c r="B9" s="92">
        <v>208</v>
      </c>
    </row>
    <row r="10" spans="1:2" ht="12.75">
      <c r="A10" s="91">
        <v>1</v>
      </c>
      <c r="B10" s="92">
        <v>202</v>
      </c>
    </row>
    <row r="11" spans="1:2" ht="12.75">
      <c r="A11" s="91">
        <v>1</v>
      </c>
      <c r="B11" s="92">
        <v>189</v>
      </c>
    </row>
    <row r="12" spans="1:2" ht="12.75">
      <c r="A12" s="91">
        <v>1</v>
      </c>
      <c r="B12" s="92">
        <v>196</v>
      </c>
    </row>
    <row r="13" spans="1:2" ht="12.75">
      <c r="A13" s="94">
        <v>2</v>
      </c>
      <c r="B13" s="95">
        <v>207</v>
      </c>
    </row>
    <row r="14" spans="1:2" ht="12.75">
      <c r="A14" s="94">
        <v>2</v>
      </c>
      <c r="B14" s="95">
        <v>212</v>
      </c>
    </row>
    <row r="15" spans="1:2" ht="12.75">
      <c r="A15" s="94">
        <v>2</v>
      </c>
      <c r="B15" s="95">
        <v>205</v>
      </c>
    </row>
    <row r="16" spans="1:2" ht="12.75">
      <c r="A16" s="94">
        <v>2</v>
      </c>
      <c r="B16" s="95">
        <v>195</v>
      </c>
    </row>
    <row r="17" spans="1:2" ht="12.75">
      <c r="A17" s="94">
        <v>2</v>
      </c>
      <c r="B17" s="95">
        <v>201</v>
      </c>
    </row>
    <row r="18" spans="1:2" ht="12.75">
      <c r="A18" s="97">
        <v>3</v>
      </c>
      <c r="B18" s="98">
        <v>202</v>
      </c>
    </row>
    <row r="19" spans="1:2" ht="12.75">
      <c r="A19" s="97">
        <v>3</v>
      </c>
      <c r="B19" s="98">
        <v>198</v>
      </c>
    </row>
    <row r="20" spans="1:2" ht="12.75">
      <c r="A20" s="97">
        <v>3</v>
      </c>
      <c r="B20" s="98">
        <v>190</v>
      </c>
    </row>
    <row r="21" spans="1:2" ht="12.75">
      <c r="A21" s="97">
        <v>3</v>
      </c>
      <c r="B21" s="98">
        <v>186</v>
      </c>
    </row>
    <row r="22" spans="1:2" ht="12.75">
      <c r="A22" s="97">
        <v>3</v>
      </c>
      <c r="B22" s="98">
        <v>194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.00390625" style="0" customWidth="1"/>
    <col min="2" max="5" width="10.57421875" style="0" customWidth="1"/>
    <col min="10" max="12" width="12.00390625" style="0" customWidth="1"/>
  </cols>
  <sheetData>
    <row r="1" spans="1:12" ht="12.75">
      <c r="A1" s="90" t="s">
        <v>201</v>
      </c>
      <c r="J1" s="93" t="s">
        <v>193</v>
      </c>
      <c r="K1" s="96" t="s">
        <v>194</v>
      </c>
      <c r="L1" s="99" t="s">
        <v>195</v>
      </c>
    </row>
    <row r="2" spans="1:12" ht="12.75">
      <c r="A2" s="34" t="s">
        <v>209</v>
      </c>
      <c r="J2" s="92">
        <v>200</v>
      </c>
      <c r="K2" s="95">
        <v>207</v>
      </c>
      <c r="L2" s="98">
        <v>202</v>
      </c>
    </row>
    <row r="3" spans="1:12" ht="12.75">
      <c r="A3" s="34" t="s">
        <v>210</v>
      </c>
      <c r="J3" s="92">
        <v>208</v>
      </c>
      <c r="K3" s="95">
        <v>212</v>
      </c>
      <c r="L3" s="98">
        <v>198</v>
      </c>
    </row>
    <row r="4" spans="1:12" ht="12.75">
      <c r="A4" s="59" t="s">
        <v>211</v>
      </c>
      <c r="J4" s="92">
        <v>202</v>
      </c>
      <c r="K4" s="95">
        <v>205</v>
      </c>
      <c r="L4" s="98">
        <v>190</v>
      </c>
    </row>
    <row r="5" spans="1:12" ht="12.75">
      <c r="A5" s="34" t="s">
        <v>212</v>
      </c>
      <c r="J5" s="92">
        <v>189</v>
      </c>
      <c r="K5" s="95">
        <v>195</v>
      </c>
      <c r="L5" s="98">
        <v>186</v>
      </c>
    </row>
    <row r="6" spans="1:12" ht="12.75">
      <c r="A6" s="34"/>
      <c r="B6" s="59"/>
      <c r="J6" s="92">
        <v>196</v>
      </c>
      <c r="K6" s="95">
        <v>201</v>
      </c>
      <c r="L6" s="98">
        <v>194</v>
      </c>
    </row>
    <row r="8" spans="1:5" s="100" customFormat="1" ht="13.5" thickBot="1">
      <c r="A8" s="115" t="s">
        <v>204</v>
      </c>
      <c r="B8" s="116" t="s">
        <v>195</v>
      </c>
      <c r="C8" s="116" t="s">
        <v>194</v>
      </c>
      <c r="D8" s="116" t="s">
        <v>193</v>
      </c>
      <c r="E8" s="116" t="s">
        <v>106</v>
      </c>
    </row>
    <row r="9" spans="1:4" ht="13.5" thickTop="1">
      <c r="A9" s="92">
        <v>200</v>
      </c>
      <c r="D9" s="91">
        <v>1</v>
      </c>
    </row>
    <row r="10" spans="1:4" ht="12.75">
      <c r="A10" s="92">
        <v>208</v>
      </c>
      <c r="D10" s="91">
        <v>1</v>
      </c>
    </row>
    <row r="11" spans="1:4" ht="12.75">
      <c r="A11" s="92">
        <v>202</v>
      </c>
      <c r="D11" s="91">
        <v>1</v>
      </c>
    </row>
    <row r="12" spans="1:4" ht="12.75">
      <c r="A12" s="92">
        <v>189</v>
      </c>
      <c r="D12" s="91">
        <v>1</v>
      </c>
    </row>
    <row r="13" spans="1:5" ht="12.75">
      <c r="A13" s="101">
        <v>196</v>
      </c>
      <c r="C13" s="105"/>
      <c r="D13" s="104">
        <v>1</v>
      </c>
      <c r="E13" s="105"/>
    </row>
    <row r="14" spans="1:5" ht="13.5" thickBot="1">
      <c r="A14" s="108">
        <f>AVERAGE(A9:A13)</f>
        <v>199</v>
      </c>
      <c r="B14" s="109"/>
      <c r="C14" s="109"/>
      <c r="D14" s="109"/>
      <c r="E14" s="110">
        <v>1.15</v>
      </c>
    </row>
    <row r="15" spans="1:3" ht="13.5" thickTop="1">
      <c r="A15" s="95">
        <v>207</v>
      </c>
      <c r="C15" s="94">
        <v>2</v>
      </c>
    </row>
    <row r="16" spans="1:3" ht="12.75">
      <c r="A16" s="95">
        <v>212</v>
      </c>
      <c r="C16" s="94">
        <v>2</v>
      </c>
    </row>
    <row r="17" spans="1:3" ht="12.75">
      <c r="A17" s="95">
        <v>205</v>
      </c>
      <c r="C17" s="94">
        <v>2</v>
      </c>
    </row>
    <row r="18" spans="1:3" ht="12.75">
      <c r="A18" s="95">
        <v>195</v>
      </c>
      <c r="C18" s="94">
        <v>2</v>
      </c>
    </row>
    <row r="19" spans="1:5" ht="12.75">
      <c r="A19" s="102">
        <v>201</v>
      </c>
      <c r="B19" s="105"/>
      <c r="C19" s="106">
        <v>2</v>
      </c>
      <c r="D19" s="105"/>
      <c r="E19" s="105"/>
    </row>
    <row r="20" spans="1:5" ht="13.5" thickBot="1">
      <c r="A20" s="111">
        <f>AVERAGE(A15:A19)</f>
        <v>204</v>
      </c>
      <c r="B20" s="109"/>
      <c r="C20" s="109"/>
      <c r="D20" s="109"/>
      <c r="E20" s="112">
        <v>2.15</v>
      </c>
    </row>
    <row r="21" spans="1:2" ht="13.5" thickTop="1">
      <c r="A21" s="98">
        <v>202</v>
      </c>
      <c r="B21" s="97">
        <v>3</v>
      </c>
    </row>
    <row r="22" spans="1:2" ht="12.75">
      <c r="A22" s="98">
        <v>198</v>
      </c>
      <c r="B22" s="97">
        <v>3</v>
      </c>
    </row>
    <row r="23" spans="1:2" ht="12.75">
      <c r="A23" s="98">
        <v>190</v>
      </c>
      <c r="B23" s="97">
        <v>3</v>
      </c>
    </row>
    <row r="24" spans="1:2" ht="12.75">
      <c r="A24" s="98">
        <v>186</v>
      </c>
      <c r="B24" s="97">
        <v>3</v>
      </c>
    </row>
    <row r="25" spans="1:5" ht="12.75">
      <c r="A25" s="103">
        <v>194</v>
      </c>
      <c r="B25" s="107">
        <v>3</v>
      </c>
      <c r="C25" s="105"/>
      <c r="E25" s="105"/>
    </row>
    <row r="26" spans="1:5" ht="13.5" thickBot="1">
      <c r="A26" s="113">
        <f>AVERAGE(A21:A25)</f>
        <v>194</v>
      </c>
      <c r="B26" s="109"/>
      <c r="C26" s="109"/>
      <c r="D26" s="109"/>
      <c r="E26" s="114">
        <v>3.15</v>
      </c>
    </row>
    <row r="27" ht="13.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12.00390625" style="0" customWidth="1"/>
    <col min="8" max="8" width="11.57421875" style="0" customWidth="1"/>
  </cols>
  <sheetData>
    <row r="1" ht="12.75">
      <c r="A1" s="18" t="s">
        <v>103</v>
      </c>
    </row>
    <row r="2" spans="1:7" ht="12.75">
      <c r="A2" s="34" t="s">
        <v>104</v>
      </c>
      <c r="G2" s="59" t="s">
        <v>105</v>
      </c>
    </row>
    <row r="3" spans="1:15" s="6" customFormat="1" ht="13.5" thickBot="1">
      <c r="A3" s="5" t="s">
        <v>0</v>
      </c>
      <c r="B3" s="5">
        <v>1</v>
      </c>
      <c r="C3" s="5">
        <v>2</v>
      </c>
      <c r="D3" s="5">
        <v>3</v>
      </c>
      <c r="E3" s="5">
        <v>4</v>
      </c>
      <c r="F3" s="69" t="s">
        <v>181</v>
      </c>
      <c r="G3" s="62"/>
      <c r="H3" s="62"/>
      <c r="I3" s="62"/>
      <c r="J3" s="62"/>
      <c r="K3" s="62"/>
      <c r="L3" s="62"/>
      <c r="M3" s="62"/>
      <c r="N3" s="62"/>
      <c r="O3" s="62"/>
    </row>
    <row r="4" spans="1:9" s="6" customFormat="1" ht="15.75">
      <c r="A4" s="75" t="s">
        <v>1</v>
      </c>
      <c r="B4" s="76">
        <v>50</v>
      </c>
      <c r="C4" s="76">
        <v>50</v>
      </c>
      <c r="D4" s="76">
        <v>50</v>
      </c>
      <c r="E4" s="76">
        <v>50</v>
      </c>
      <c r="F4" s="77" t="s">
        <v>182</v>
      </c>
      <c r="G4" s="78"/>
      <c r="H4" s="71" t="s">
        <v>64</v>
      </c>
      <c r="I4" s="72"/>
    </row>
    <row r="5" spans="1:9" s="6" customFormat="1" ht="16.5" thickBot="1">
      <c r="A5" s="79" t="s">
        <v>2</v>
      </c>
      <c r="B5" s="80">
        <v>100</v>
      </c>
      <c r="C5" s="80">
        <v>100</v>
      </c>
      <c r="D5" s="80">
        <v>100</v>
      </c>
      <c r="E5" s="80">
        <v>100</v>
      </c>
      <c r="F5" s="81" t="s">
        <v>182</v>
      </c>
      <c r="G5" s="82"/>
      <c r="H5" s="73" t="s">
        <v>63</v>
      </c>
      <c r="I5" s="74">
        <f>'Simulation ANOVA'!F10</f>
        <v>0.9397259671642358</v>
      </c>
    </row>
    <row r="7" spans="3:4" ht="12.75">
      <c r="C7" t="s">
        <v>3</v>
      </c>
      <c r="D7" s="34" t="s">
        <v>106</v>
      </c>
    </row>
    <row r="8" spans="1:3" ht="12.75">
      <c r="A8" s="60" t="s">
        <v>107</v>
      </c>
      <c r="B8">
        <f>'Simulation ANOVA'!B24</f>
        <v>46.78061645785992</v>
      </c>
      <c r="C8">
        <v>1</v>
      </c>
    </row>
    <row r="9" spans="1:3" ht="12.75">
      <c r="A9" s="60" t="s">
        <v>108</v>
      </c>
      <c r="B9">
        <f>'Simulation ANOVA'!B25</f>
        <v>51.53810053540748</v>
      </c>
      <c r="C9">
        <v>1</v>
      </c>
    </row>
    <row r="10" spans="1:3" ht="12.75">
      <c r="A10" s="60" t="s">
        <v>109</v>
      </c>
      <c r="B10">
        <f>'Simulation ANOVA'!B26</f>
        <v>67.19286314012835</v>
      </c>
      <c r="C10">
        <v>1</v>
      </c>
    </row>
    <row r="11" spans="1:3" ht="12.75">
      <c r="A11" s="60" t="s">
        <v>110</v>
      </c>
      <c r="B11">
        <f>'Simulation ANOVA'!B27</f>
        <v>36.24973876354988</v>
      </c>
      <c r="C11">
        <v>1</v>
      </c>
    </row>
    <row r="12" spans="1:3" ht="12.75">
      <c r="A12" s="60" t="s">
        <v>111</v>
      </c>
      <c r="B12">
        <f>'Simulation ANOVA'!B28</f>
        <v>61.73586964734996</v>
      </c>
      <c r="C12">
        <v>1</v>
      </c>
    </row>
    <row r="13" spans="1:3" ht="12.75">
      <c r="A13" s="60" t="s">
        <v>112</v>
      </c>
      <c r="B13">
        <f>'Simulation ANOVA'!B29</f>
        <v>49.70984501672997</v>
      </c>
      <c r="C13">
        <v>1</v>
      </c>
    </row>
    <row r="14" spans="1:3" ht="12.75">
      <c r="A14" s="60" t="s">
        <v>113</v>
      </c>
      <c r="B14">
        <f>'Simulation ANOVA'!B30</f>
        <v>35.885562574917685</v>
      </c>
      <c r="C14">
        <v>1</v>
      </c>
    </row>
    <row r="15" spans="1:3" ht="12.75">
      <c r="A15" s="60" t="s">
        <v>114</v>
      </c>
      <c r="B15">
        <f>'Simulation ANOVA'!B31</f>
        <v>45.83767455122308</v>
      </c>
      <c r="C15">
        <v>1</v>
      </c>
    </row>
    <row r="16" spans="1:3" ht="12.75">
      <c r="A16" s="60" t="s">
        <v>115</v>
      </c>
      <c r="B16">
        <f>'Simulation ANOVA'!B32</f>
        <v>62.32547135796256</v>
      </c>
      <c r="C16">
        <v>1</v>
      </c>
    </row>
    <row r="17" spans="1:3" ht="12.75">
      <c r="A17" s="60" t="s">
        <v>116</v>
      </c>
      <c r="B17">
        <f>'Simulation ANOVA'!B33</f>
        <v>42.442478028177725</v>
      </c>
      <c r="C17">
        <v>1</v>
      </c>
    </row>
    <row r="18" spans="1:3" ht="12.75">
      <c r="A18" s="60" t="s">
        <v>117</v>
      </c>
      <c r="B18">
        <f>'Simulation ANOVA'!C24</f>
        <v>63.56721369001197</v>
      </c>
      <c r="C18">
        <v>2</v>
      </c>
    </row>
    <row r="19" spans="1:3" ht="12.75">
      <c r="A19" s="60" t="s">
        <v>118</v>
      </c>
      <c r="B19">
        <f>'Simulation ANOVA'!C25</f>
        <v>42.56763099695289</v>
      </c>
      <c r="C19">
        <v>2</v>
      </c>
    </row>
    <row r="20" spans="1:3" ht="12.75">
      <c r="A20" s="60" t="s">
        <v>119</v>
      </c>
      <c r="B20">
        <f>'Simulation ANOVA'!C26</f>
        <v>69.00064063072817</v>
      </c>
      <c r="C20">
        <v>2</v>
      </c>
    </row>
    <row r="21" spans="1:3" ht="12.75">
      <c r="A21" s="60" t="s">
        <v>120</v>
      </c>
      <c r="B21">
        <f>'Simulation ANOVA'!C27</f>
        <v>44.09366103291362</v>
      </c>
      <c r="C21">
        <v>2</v>
      </c>
    </row>
    <row r="22" spans="1:3" ht="12.75">
      <c r="A22" s="60" t="s">
        <v>121</v>
      </c>
      <c r="B22">
        <f>'Simulation ANOVA'!C28</f>
        <v>32.78771988954374</v>
      </c>
      <c r="C22">
        <v>2</v>
      </c>
    </row>
    <row r="23" spans="1:3" ht="12.75">
      <c r="A23" s="60" t="s">
        <v>122</v>
      </c>
      <c r="B23">
        <f>'Simulation ANOVA'!C29</f>
        <v>39.64276499205303</v>
      </c>
      <c r="C23">
        <v>2</v>
      </c>
    </row>
    <row r="24" spans="1:3" ht="12.75">
      <c r="A24" s="60" t="s">
        <v>123</v>
      </c>
      <c r="B24">
        <f>'Simulation ANOVA'!C30</f>
        <v>61.066185094873916</v>
      </c>
      <c r="C24">
        <v>2</v>
      </c>
    </row>
    <row r="25" spans="1:3" ht="12.75">
      <c r="A25" s="60" t="s">
        <v>124</v>
      </c>
      <c r="B25">
        <f>'Simulation ANOVA'!C31</f>
        <v>59.8260996413026</v>
      </c>
      <c r="C25">
        <v>2</v>
      </c>
    </row>
    <row r="26" spans="1:3" ht="12.75">
      <c r="A26" s="60" t="s">
        <v>125</v>
      </c>
      <c r="B26">
        <f>'Simulation ANOVA'!C32</f>
        <v>52.94081739573128</v>
      </c>
      <c r="C26">
        <v>2</v>
      </c>
    </row>
    <row r="27" spans="1:3" ht="12.75">
      <c r="A27" s="60" t="s">
        <v>126</v>
      </c>
      <c r="B27">
        <f>'Simulation ANOVA'!C33</f>
        <v>50.21000005950402</v>
      </c>
      <c r="C27">
        <v>2</v>
      </c>
    </row>
    <row r="28" spans="1:3" ht="12.75">
      <c r="A28" s="60" t="s">
        <v>127</v>
      </c>
      <c r="B28">
        <f>'Simulation ANOVA'!D24</f>
        <v>54.016230307333835</v>
      </c>
      <c r="C28">
        <v>3</v>
      </c>
    </row>
    <row r="29" spans="1:3" ht="12.75">
      <c r="A29" s="60" t="s">
        <v>128</v>
      </c>
      <c r="B29">
        <f>'Simulation ANOVA'!D25</f>
        <v>39.32614477951641</v>
      </c>
      <c r="C29">
        <v>3</v>
      </c>
    </row>
    <row r="30" spans="1:3" ht="12.75">
      <c r="A30" s="60" t="s">
        <v>129</v>
      </c>
      <c r="B30">
        <f>'Simulation ANOVA'!D26</f>
        <v>55.90843304114429</v>
      </c>
      <c r="C30">
        <v>3</v>
      </c>
    </row>
    <row r="31" spans="1:3" ht="12.75">
      <c r="A31" s="60" t="s">
        <v>130</v>
      </c>
      <c r="B31">
        <f>'Simulation ANOVA'!D27</f>
        <v>34.874717777622706</v>
      </c>
      <c r="C31">
        <v>3</v>
      </c>
    </row>
    <row r="32" spans="1:3" ht="12.75">
      <c r="A32" s="60" t="s">
        <v>131</v>
      </c>
      <c r="B32">
        <f>'Simulation ANOVA'!D28</f>
        <v>71.29395874302762</v>
      </c>
      <c r="C32">
        <v>3</v>
      </c>
    </row>
    <row r="33" spans="1:3" ht="12.75">
      <c r="A33" s="60" t="s">
        <v>132</v>
      </c>
      <c r="B33">
        <f>'Simulation ANOVA'!D29</f>
        <v>41.201738689797075</v>
      </c>
      <c r="C33">
        <v>3</v>
      </c>
    </row>
    <row r="34" spans="1:3" ht="12.75">
      <c r="A34" s="60" t="s">
        <v>133</v>
      </c>
      <c r="B34">
        <f>'Simulation ANOVA'!D30</f>
        <v>55.995077439052416</v>
      </c>
      <c r="C34">
        <v>3</v>
      </c>
    </row>
    <row r="35" spans="1:3" ht="12.75">
      <c r="A35" s="60" t="s">
        <v>134</v>
      </c>
      <c r="B35">
        <f>'Simulation ANOVA'!D31</f>
        <v>52.295467007570316</v>
      </c>
      <c r="C35">
        <v>3</v>
      </c>
    </row>
    <row r="36" spans="1:3" ht="12.75">
      <c r="A36" s="60" t="s">
        <v>135</v>
      </c>
      <c r="B36">
        <f>'Simulation ANOVA'!D32</f>
        <v>39.016980898093884</v>
      </c>
      <c r="C36">
        <v>3</v>
      </c>
    </row>
    <row r="37" spans="1:3" ht="12.75">
      <c r="A37" s="60" t="s">
        <v>136</v>
      </c>
      <c r="B37">
        <f>'Simulation ANOVA'!D33</f>
        <v>42.76648369148268</v>
      </c>
      <c r="C37">
        <v>3</v>
      </c>
    </row>
    <row r="38" spans="1:3" ht="12.75">
      <c r="A38" s="60" t="s">
        <v>137</v>
      </c>
      <c r="B38">
        <f>'Simulation ANOVA'!E24</f>
        <v>44.79166462862482</v>
      </c>
      <c r="C38">
        <v>4</v>
      </c>
    </row>
    <row r="39" spans="1:3" ht="12.75">
      <c r="A39" s="60" t="s">
        <v>138</v>
      </c>
      <c r="B39">
        <f>'Simulation ANOVA'!E25</f>
        <v>39.50313132621716</v>
      </c>
      <c r="C39">
        <v>4</v>
      </c>
    </row>
    <row r="40" spans="1:3" ht="12.75">
      <c r="A40" s="60" t="s">
        <v>139</v>
      </c>
      <c r="B40">
        <f>'Simulation ANOVA'!E26</f>
        <v>53.66998193809459</v>
      </c>
      <c r="C40">
        <v>4</v>
      </c>
    </row>
    <row r="41" spans="1:3" ht="12.75">
      <c r="A41" s="60" t="s">
        <v>140</v>
      </c>
      <c r="B41">
        <f>'Simulation ANOVA'!E27</f>
        <v>54.18204934600414</v>
      </c>
      <c r="C41">
        <v>4</v>
      </c>
    </row>
    <row r="42" spans="1:3" ht="12.75">
      <c r="A42" s="60" t="s">
        <v>141</v>
      </c>
      <c r="B42">
        <f>'Simulation ANOVA'!E28</f>
        <v>56.915538478141016</v>
      </c>
      <c r="C42">
        <v>4</v>
      </c>
    </row>
    <row r="43" spans="1:3" ht="12.75">
      <c r="A43" s="60" t="s">
        <v>142</v>
      </c>
      <c r="B43">
        <f>'Simulation ANOVA'!E29</f>
        <v>46.49771792163821</v>
      </c>
      <c r="C43">
        <v>4</v>
      </c>
    </row>
    <row r="44" spans="1:3" ht="12.75">
      <c r="A44" s="60" t="s">
        <v>143</v>
      </c>
      <c r="B44">
        <f>'Simulation ANOVA'!E30</f>
        <v>40.288341759059314</v>
      </c>
      <c r="C44">
        <v>4</v>
      </c>
    </row>
    <row r="45" spans="1:3" ht="12.75">
      <c r="A45" s="60" t="s">
        <v>144</v>
      </c>
      <c r="B45">
        <f>'Simulation ANOVA'!E31</f>
        <v>51.52139202273794</v>
      </c>
      <c r="C45">
        <v>4</v>
      </c>
    </row>
    <row r="46" spans="1:3" ht="12.75">
      <c r="A46" s="60" t="s">
        <v>145</v>
      </c>
      <c r="B46">
        <f>'Simulation ANOVA'!E32</f>
        <v>57.1146806922157</v>
      </c>
      <c r="C46">
        <v>4</v>
      </c>
    </row>
    <row r="47" spans="1:3" ht="12.75">
      <c r="A47" s="60" t="s">
        <v>146</v>
      </c>
      <c r="B47">
        <f>'Simulation ANOVA'!E33</f>
        <v>54.74595820646162</v>
      </c>
      <c r="C47">
        <v>4</v>
      </c>
    </row>
    <row r="48" spans="1:4" ht="12.75">
      <c r="A48" s="61" t="s">
        <v>147</v>
      </c>
      <c r="B48">
        <f>AVERAGE(B8:B17)</f>
        <v>49.969822007330656</v>
      </c>
      <c r="D48">
        <v>0.85</v>
      </c>
    </row>
    <row r="49" spans="1:4" ht="12.75">
      <c r="A49" s="61" t="s">
        <v>148</v>
      </c>
      <c r="B49">
        <f>AVERAGE(B18:B27)</f>
        <v>51.57027334236153</v>
      </c>
      <c r="D49">
        <v>1.85</v>
      </c>
    </row>
    <row r="50" spans="1:4" ht="12.75">
      <c r="A50" s="61" t="s">
        <v>149</v>
      </c>
      <c r="B50">
        <f>AVERAGE(B28:B37)</f>
        <v>48.66952323746412</v>
      </c>
      <c r="D50">
        <v>2.85</v>
      </c>
    </row>
    <row r="51" spans="1:4" ht="12.75">
      <c r="A51" s="61" t="s">
        <v>150</v>
      </c>
      <c r="B51">
        <f>AVERAGE(B38:B47)</f>
        <v>49.92304563191945</v>
      </c>
      <c r="D51">
        <v>3.85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3.28125" style="0" customWidth="1"/>
    <col min="6" max="6" width="11.28125" style="0" customWidth="1"/>
    <col min="7" max="7" width="10.140625" style="0" customWidth="1"/>
  </cols>
  <sheetData>
    <row r="1" ht="12.75">
      <c r="A1" s="18" t="s">
        <v>103</v>
      </c>
    </row>
    <row r="2" spans="1:7" ht="12.75">
      <c r="A2" s="34" t="s">
        <v>104</v>
      </c>
      <c r="G2" s="59" t="s">
        <v>105</v>
      </c>
    </row>
    <row r="3" spans="1:7" ht="12.75">
      <c r="A3" s="34"/>
      <c r="G3" s="59"/>
    </row>
    <row r="4" spans="1:5" ht="15.75">
      <c r="A4" s="2" t="s">
        <v>0</v>
      </c>
      <c r="B4" s="4">
        <v>1</v>
      </c>
      <c r="C4" s="4">
        <v>2</v>
      </c>
      <c r="D4" s="4">
        <v>3</v>
      </c>
      <c r="E4" s="4">
        <v>4</v>
      </c>
    </row>
    <row r="5" spans="1:6" ht="15.75">
      <c r="A5" s="2" t="s">
        <v>1</v>
      </c>
      <c r="B5" s="4">
        <f>'Simulation Graph'!B4</f>
        <v>50</v>
      </c>
      <c r="C5" s="4">
        <f>'Simulation Graph'!C4</f>
        <v>50</v>
      </c>
      <c r="D5" s="4">
        <f>'Simulation Graph'!D4</f>
        <v>50</v>
      </c>
      <c r="E5" s="4">
        <f>'Simulation Graph'!E4</f>
        <v>50</v>
      </c>
      <c r="F5" s="9" t="s">
        <v>4</v>
      </c>
    </row>
    <row r="6" spans="1:6" ht="15.75">
      <c r="A6" s="2" t="s">
        <v>2</v>
      </c>
      <c r="B6" s="4">
        <f>'Simulation Graph'!B5</f>
        <v>100</v>
      </c>
      <c r="C6" s="4">
        <f>'Simulation Graph'!C5</f>
        <v>100</v>
      </c>
      <c r="D6" s="4">
        <f>'Simulation Graph'!D5</f>
        <v>100</v>
      </c>
      <c r="E6" s="4">
        <f>'Simulation Graph'!E5</f>
        <v>100</v>
      </c>
      <c r="F6" s="9" t="s">
        <v>4</v>
      </c>
    </row>
    <row r="7" s="8" customFormat="1" ht="8.25"/>
    <row r="8" spans="1:7" s="3" customFormat="1" ht="15.75">
      <c r="A8" s="10" t="s">
        <v>5</v>
      </c>
      <c r="B8" s="10"/>
      <c r="C8" s="10"/>
      <c r="D8" s="10"/>
      <c r="E8" s="10"/>
      <c r="F8" s="10"/>
      <c r="G8" s="10"/>
    </row>
    <row r="9" spans="1:7" s="3" customFormat="1" ht="15.75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</row>
    <row r="10" spans="1:7" s="3" customFormat="1" ht="15.75">
      <c r="A10" s="10" t="s">
        <v>13</v>
      </c>
      <c r="B10" s="10">
        <f>SUM(B18:E18)</f>
        <v>42.38359522631696</v>
      </c>
      <c r="C10" s="13">
        <v>3</v>
      </c>
      <c r="D10" s="10">
        <f>B10/C10</f>
        <v>14.127865075438988</v>
      </c>
      <c r="E10" s="10">
        <f>D10/D11</f>
        <v>0.13308304874510565</v>
      </c>
      <c r="F10" s="10">
        <f>FDIST(E10,C10,C11)</f>
        <v>0.9397259671642358</v>
      </c>
      <c r="G10" s="10">
        <f>FINV(0.05,C10,C11)</f>
        <v>2.8662655509401795</v>
      </c>
    </row>
    <row r="11" spans="1:7" s="3" customFormat="1" ht="15.75">
      <c r="A11" s="11" t="s">
        <v>14</v>
      </c>
      <c r="B11" s="11">
        <f>SUM(B16:E16)</f>
        <v>3821.697410088137</v>
      </c>
      <c r="C11" s="12">
        <v>36</v>
      </c>
      <c r="D11" s="17">
        <f>B11/C11</f>
        <v>106.15826139133713</v>
      </c>
      <c r="E11" s="10"/>
      <c r="F11" s="10"/>
      <c r="G11" s="10"/>
    </row>
    <row r="12" spans="1:7" s="3" customFormat="1" ht="15.75">
      <c r="A12" s="10" t="s">
        <v>15</v>
      </c>
      <c r="B12" s="10">
        <f>DEVSQ(B24:E33)</f>
        <v>3864.0810053144533</v>
      </c>
      <c r="C12" s="13">
        <v>39</v>
      </c>
      <c r="D12" s="10"/>
      <c r="E12" s="10"/>
      <c r="F12" s="10"/>
      <c r="G12" s="10" t="s">
        <v>16</v>
      </c>
    </row>
    <row r="13" s="8" customFormat="1" ht="8.25"/>
    <row r="14" spans="1:6" ht="15.75">
      <c r="A14" s="2" t="s">
        <v>0</v>
      </c>
      <c r="B14" s="4">
        <v>1</v>
      </c>
      <c r="C14" s="4">
        <v>2</v>
      </c>
      <c r="D14" s="4">
        <v>3</v>
      </c>
      <c r="E14" s="4">
        <v>4</v>
      </c>
      <c r="F14" s="3" t="s">
        <v>17</v>
      </c>
    </row>
    <row r="15" spans="1:6" ht="15">
      <c r="A15" s="4" t="s">
        <v>18</v>
      </c>
      <c r="B15" s="3">
        <f>AVERAGE(B$24:B$33)</f>
        <v>49.969822007330656</v>
      </c>
      <c r="C15" s="3">
        <f>AVERAGE(C$24:C$33)</f>
        <v>51.57027334236153</v>
      </c>
      <c r="D15" s="3">
        <f>AVERAGE(D$24:D$33)</f>
        <v>48.66952323746412</v>
      </c>
      <c r="E15" s="3">
        <f>AVERAGE(E$24:E$33)</f>
        <v>49.92304563191945</v>
      </c>
      <c r="F15" s="3">
        <f>AVERAGE(B$24:E$33)</f>
        <v>50.033166054768934</v>
      </c>
    </row>
    <row r="16" spans="1:7" ht="15.75">
      <c r="A16" s="4" t="s">
        <v>19</v>
      </c>
      <c r="B16" s="3">
        <f>DEVSQ(B$24:B$33)</f>
        <v>1060.7758093743532</v>
      </c>
      <c r="C16" s="3">
        <f>DEVSQ(C$24:C$33)</f>
        <v>1241.801094288287</v>
      </c>
      <c r="D16" s="3">
        <f>DEVSQ(D$24:D$33)</f>
        <v>1121.046020395036</v>
      </c>
      <c r="E16" s="3">
        <f>DEVSQ(E$24:E$33)</f>
        <v>398.074486030461</v>
      </c>
      <c r="F16" s="15"/>
      <c r="G16" s="16" t="s">
        <v>20</v>
      </c>
    </row>
    <row r="17" spans="1:7" ht="15.75">
      <c r="A17" s="4" t="s">
        <v>21</v>
      </c>
      <c r="B17" s="3">
        <f>VAR(B$24:B$33)</f>
        <v>117.86397881937309</v>
      </c>
      <c r="C17" s="3">
        <f>VAR(C$24:C$33)</f>
        <v>137.97789936536435</v>
      </c>
      <c r="D17" s="3">
        <f>VAR(D$24:D$33)</f>
        <v>124.5606689327821</v>
      </c>
      <c r="E17" s="3">
        <f>VAR(E$24:E$33)</f>
        <v>44.23049844782953</v>
      </c>
      <c r="F17" s="3"/>
      <c r="G17" s="14">
        <f>SUM(B16:E16)/(40-4)</f>
        <v>106.15826139133713</v>
      </c>
    </row>
    <row r="18" spans="1:5" s="3" customFormat="1" ht="15">
      <c r="A18" s="4" t="s">
        <v>22</v>
      </c>
      <c r="B18" s="3">
        <f>B19*(B15-$F$15)^2</f>
        <v>0.040124683458628185</v>
      </c>
      <c r="C18" s="3">
        <f>C19*(C15-$F$15)^2</f>
        <v>23.626988135702724</v>
      </c>
      <c r="D18" s="3">
        <f>D19*(D15-$F$15)^2</f>
        <v>18.595217331870117</v>
      </c>
      <c r="E18" s="3">
        <f>E19*(E15-$F$15)^2</f>
        <v>0.1212650752854908</v>
      </c>
    </row>
    <row r="19" spans="1:5" s="3" customFormat="1" ht="15">
      <c r="A19" s="4" t="s">
        <v>23</v>
      </c>
      <c r="B19" s="4">
        <f>COUNT(B$24:B$33)</f>
        <v>10</v>
      </c>
      <c r="C19" s="4">
        <f>COUNT(C$24:C$33)</f>
        <v>10</v>
      </c>
      <c r="D19" s="4">
        <f>COUNT(D$24:D$33)</f>
        <v>10</v>
      </c>
      <c r="E19" s="4">
        <f>COUNT(E$24:E$33)</f>
        <v>10</v>
      </c>
    </row>
    <row r="20" spans="1:6" s="3" customFormat="1" ht="15">
      <c r="A20"/>
      <c r="B20"/>
      <c r="C20"/>
      <c r="D20"/>
      <c r="E20"/>
      <c r="F20"/>
    </row>
    <row r="21" spans="1:6" s="3" customFormat="1" ht="15">
      <c r="A21"/>
      <c r="B21"/>
      <c r="C21"/>
      <c r="D21"/>
      <c r="E21"/>
      <c r="F21"/>
    </row>
    <row r="22" spans="1:6" s="3" customFormat="1" ht="15">
      <c r="A22"/>
      <c r="B22"/>
      <c r="C22"/>
      <c r="D22"/>
      <c r="E22"/>
      <c r="F22"/>
    </row>
    <row r="23" spans="2:5" ht="12.75">
      <c r="B23" s="5" t="s">
        <v>161</v>
      </c>
      <c r="C23" s="5" t="s">
        <v>162</v>
      </c>
      <c r="D23" s="5" t="s">
        <v>163</v>
      </c>
      <c r="E23" s="5" t="s">
        <v>164</v>
      </c>
    </row>
    <row r="24" spans="1:5" ht="12.75">
      <c r="A24" s="33" t="s">
        <v>171</v>
      </c>
      <c r="B24">
        <f ca="1">NORMINV(RAND(),B$5,SQRT(B$6))</f>
        <v>46.78061645785992</v>
      </c>
      <c r="C24">
        <f aca="true" ca="1" t="shared" si="0" ref="C24:E33">NORMINV(RAND(),C$5,SQRT(C$6))</f>
        <v>63.56721369001197</v>
      </c>
      <c r="D24">
        <f ca="1" t="shared" si="0"/>
        <v>54.016230307333835</v>
      </c>
      <c r="E24">
        <f ca="1" t="shared" si="0"/>
        <v>44.79166462862482</v>
      </c>
    </row>
    <row r="25" spans="1:5" ht="12.75">
      <c r="A25" s="33" t="s">
        <v>172</v>
      </c>
      <c r="B25">
        <f aca="true" ca="1" t="shared" si="1" ref="B25:B33">NORMINV(RAND(),B$5,SQRT(B$6))</f>
        <v>51.53810053540748</v>
      </c>
      <c r="C25">
        <f ca="1" t="shared" si="0"/>
        <v>42.56763099695289</v>
      </c>
      <c r="D25">
        <f ca="1" t="shared" si="0"/>
        <v>39.32614477951641</v>
      </c>
      <c r="E25">
        <f ca="1" t="shared" si="0"/>
        <v>39.50313132621716</v>
      </c>
    </row>
    <row r="26" spans="1:5" ht="12.75">
      <c r="A26" s="33" t="s">
        <v>173</v>
      </c>
      <c r="B26">
        <f ca="1" t="shared" si="1"/>
        <v>67.19286314012835</v>
      </c>
      <c r="C26">
        <f ca="1" t="shared" si="0"/>
        <v>69.00064063072817</v>
      </c>
      <c r="D26">
        <f ca="1" t="shared" si="0"/>
        <v>55.90843304114429</v>
      </c>
      <c r="E26">
        <f ca="1" t="shared" si="0"/>
        <v>53.66998193809459</v>
      </c>
    </row>
    <row r="27" spans="1:5" ht="12.75">
      <c r="A27" s="33" t="s">
        <v>174</v>
      </c>
      <c r="B27">
        <f ca="1" t="shared" si="1"/>
        <v>36.24973876354988</v>
      </c>
      <c r="C27">
        <f ca="1" t="shared" si="0"/>
        <v>44.09366103291362</v>
      </c>
      <c r="D27">
        <f ca="1" t="shared" si="0"/>
        <v>34.874717777622706</v>
      </c>
      <c r="E27">
        <f ca="1" t="shared" si="0"/>
        <v>54.18204934600414</v>
      </c>
    </row>
    <row r="28" spans="1:5" ht="12.75">
      <c r="A28" s="33" t="s">
        <v>175</v>
      </c>
      <c r="B28">
        <f ca="1" t="shared" si="1"/>
        <v>61.73586964734996</v>
      </c>
      <c r="C28">
        <f ca="1" t="shared" si="0"/>
        <v>32.78771988954374</v>
      </c>
      <c r="D28">
        <f ca="1" t="shared" si="0"/>
        <v>71.29395874302762</v>
      </c>
      <c r="E28">
        <f ca="1" t="shared" si="0"/>
        <v>56.915538478141016</v>
      </c>
    </row>
    <row r="29" spans="1:5" ht="12.75">
      <c r="A29" s="33" t="s">
        <v>176</v>
      </c>
      <c r="B29">
        <f ca="1" t="shared" si="1"/>
        <v>49.70984501672997</v>
      </c>
      <c r="C29">
        <f ca="1" t="shared" si="0"/>
        <v>39.64276499205303</v>
      </c>
      <c r="D29">
        <f ca="1" t="shared" si="0"/>
        <v>41.201738689797075</v>
      </c>
      <c r="E29">
        <f ca="1" t="shared" si="0"/>
        <v>46.49771792163821</v>
      </c>
    </row>
    <row r="30" spans="1:5" ht="12.75">
      <c r="A30" s="33" t="s">
        <v>177</v>
      </c>
      <c r="B30">
        <f ca="1" t="shared" si="1"/>
        <v>35.885562574917685</v>
      </c>
      <c r="C30">
        <f ca="1" t="shared" si="0"/>
        <v>61.066185094873916</v>
      </c>
      <c r="D30">
        <f ca="1" t="shared" si="0"/>
        <v>55.995077439052416</v>
      </c>
      <c r="E30">
        <f ca="1" t="shared" si="0"/>
        <v>40.288341759059314</v>
      </c>
    </row>
    <row r="31" spans="1:5" ht="12.75">
      <c r="A31" s="33" t="s">
        <v>178</v>
      </c>
      <c r="B31">
        <f ca="1" t="shared" si="1"/>
        <v>45.83767455122308</v>
      </c>
      <c r="C31">
        <f ca="1" t="shared" si="0"/>
        <v>59.8260996413026</v>
      </c>
      <c r="D31">
        <f ca="1" t="shared" si="0"/>
        <v>52.295467007570316</v>
      </c>
      <c r="E31">
        <f ca="1" t="shared" si="0"/>
        <v>51.52139202273794</v>
      </c>
    </row>
    <row r="32" spans="1:5" ht="12.75">
      <c r="A32" s="33" t="s">
        <v>179</v>
      </c>
      <c r="B32">
        <f ca="1" t="shared" si="1"/>
        <v>62.32547135796256</v>
      </c>
      <c r="C32">
        <f ca="1" t="shared" si="0"/>
        <v>52.94081739573128</v>
      </c>
      <c r="D32">
        <f ca="1" t="shared" si="0"/>
        <v>39.016980898093884</v>
      </c>
      <c r="E32">
        <f ca="1" t="shared" si="0"/>
        <v>57.1146806922157</v>
      </c>
    </row>
    <row r="33" spans="1:5" ht="12.75">
      <c r="A33" s="33" t="s">
        <v>180</v>
      </c>
      <c r="B33">
        <f ca="1" t="shared" si="1"/>
        <v>42.442478028177725</v>
      </c>
      <c r="C33">
        <f ca="1" t="shared" si="0"/>
        <v>50.21000005950402</v>
      </c>
      <c r="D33">
        <f ca="1" t="shared" si="0"/>
        <v>42.76648369148268</v>
      </c>
      <c r="E33">
        <f ca="1" t="shared" si="0"/>
        <v>54.74595820646162</v>
      </c>
    </row>
  </sheetData>
  <sheetProtection/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One way ANOVA demo</dc:title>
  <dc:subject/>
  <dc:creator>The Andrews</dc:creator>
  <cp:keywords/>
  <dc:description/>
  <cp:lastModifiedBy>RAndrews</cp:lastModifiedBy>
  <dcterms:created xsi:type="dcterms:W3CDTF">2002-04-11T22:36:36Z</dcterms:created>
  <dcterms:modified xsi:type="dcterms:W3CDTF">2011-02-12T15:26:13Z</dcterms:modified>
  <cp:category/>
  <cp:version/>
  <cp:contentType/>
  <cp:contentStatus/>
</cp:coreProperties>
</file>